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E:\Lawley Art Auction\2022\"/>
    </mc:Choice>
  </mc:AlternateContent>
  <xr:revisionPtr revIDLastSave="0" documentId="13_ncr:1_{D7949D9F-B26A-4BAB-88C4-89C45E8F44C8}" xr6:coauthVersionLast="47" xr6:coauthVersionMax="47" xr10:uidLastSave="{00000000-0000-0000-0000-000000000000}"/>
  <bookViews>
    <workbookView xWindow="760" yWindow="760" windowWidth="15550" windowHeight="9140" firstSheet="2" activeTab="3" xr2:uid="{00000000-000D-0000-FFFF-FFFF00000000}"/>
  </bookViews>
  <sheets>
    <sheet name="100522" sheetId="56" r:id="rId1"/>
    <sheet name="070622" sheetId="60" r:id="rId2"/>
    <sheet name="Register of Motions" sheetId="9" r:id="rId3"/>
    <sheet name="Final report 2022" sheetId="61" r:id="rId4"/>
    <sheet name="Final report 2021" sheetId="62" r:id="rId5"/>
    <sheet name="Expense comparison" sheetId="59" r:id="rId6"/>
  </sheets>
  <definedNames>
    <definedName name="_xlnm._FilterDatabase" localSheetId="2" hidden="1">'Register of Motions'!$B$2:$H$115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7" i="61" l="1"/>
  <c r="D40" i="62"/>
  <c r="C40" i="62"/>
  <c r="B40" i="62"/>
  <c r="F39" i="62"/>
  <c r="F38" i="62"/>
  <c r="F37" i="62"/>
  <c r="F36" i="62"/>
  <c r="F40" i="62" s="1"/>
  <c r="B32" i="62"/>
  <c r="B27" i="62"/>
  <c r="B12" i="62"/>
  <c r="B14" i="62" s="1"/>
  <c r="B28" i="62" s="1"/>
  <c r="C46" i="61"/>
  <c r="H46" i="61"/>
  <c r="G40" i="61" l="1"/>
  <c r="D44" i="61" l="1"/>
  <c r="D43" i="61"/>
  <c r="D42" i="61"/>
  <c r="D41" i="61"/>
  <c r="I41" i="61" s="1"/>
  <c r="D40" i="61"/>
  <c r="I40" i="61" s="1"/>
  <c r="B31" i="61"/>
  <c r="I45" i="61"/>
  <c r="B46" i="61"/>
  <c r="F46" i="61"/>
  <c r="E46" i="61"/>
  <c r="G44" i="61"/>
  <c r="G43" i="61"/>
  <c r="G42" i="61"/>
  <c r="G41" i="61"/>
  <c r="E21" i="60"/>
  <c r="E132" i="9"/>
  <c r="E37" i="60"/>
  <c r="E12" i="60"/>
  <c r="B17" i="59"/>
  <c r="C17" i="59"/>
  <c r="D17" i="59"/>
  <c r="E11" i="56"/>
  <c r="I43" i="61" l="1"/>
  <c r="B9" i="61" s="1"/>
  <c r="I42" i="61"/>
  <c r="B8" i="61" s="1"/>
  <c r="I44" i="61"/>
  <c r="B10" i="61" s="1"/>
  <c r="B3" i="61"/>
  <c r="B6" i="61"/>
  <c r="D46" i="61"/>
  <c r="G46" i="61"/>
  <c r="F23" i="60"/>
  <c r="F39" i="60" s="1"/>
  <c r="E28" i="56"/>
  <c r="E16" i="56"/>
  <c r="F18" i="56" s="1"/>
  <c r="I46" i="61" l="1"/>
  <c r="B14" i="61"/>
  <c r="B16" i="61" s="1"/>
  <c r="B32" i="61" s="1"/>
  <c r="F30" i="56"/>
  <c r="E66" i="9"/>
  <c r="E4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tc={F4574607-8758-497D-99F6-F4D66E411AF4}</author>
  </authors>
  <commentList>
    <comment ref="B44" authorId="0" shapeId="0" xr:uid="{F4574607-8758-497D-99F6-F4D66E411AF4}">
      <text>
        <t>[Threaded comment]
Your version of Excel allows you to read this threaded comment; however, any edits to it will get removed if the file is opened in a newer version of Excel. Learn more: https://go.microsoft.com/fwlink/?linkid=870924
Comment:
    $517 taken off total as cash</t>
      </text>
    </comment>
  </commentList>
</comments>
</file>

<file path=xl/sharedStrings.xml><?xml version="1.0" encoding="utf-8"?>
<sst xmlns="http://schemas.openxmlformats.org/spreadsheetml/2006/main" count="761" uniqueCount="457">
  <si>
    <t>To reimburse Kay Maccione $269.91 for the purchase of food for the Music Camp at Advent Park</t>
  </si>
  <si>
    <t>Amended to $2000 - meeting 8/03/18, Invoiced $817.27</t>
  </si>
  <si>
    <t>CANCELLED - meeting 9 March 2017</t>
    <phoneticPr fontId="3" type="noConversion"/>
  </si>
  <si>
    <t>Invoiced $673.64, CANCELLED - meeting 9 March 2017</t>
    <phoneticPr fontId="3" type="noConversion"/>
  </si>
  <si>
    <t>Invoiced $673.63, CLOSED - meeting 9 March 2017</t>
    <phoneticPr fontId="3" type="noConversion"/>
  </si>
  <si>
    <t>Invoiced $3,500</t>
    <phoneticPr fontId="3" type="noConversion"/>
  </si>
  <si>
    <t>Michelle deRozario</t>
    <phoneticPr fontId="3" type="noConversion"/>
  </si>
  <si>
    <t>Provide funds up to $4000 for a digital piano</t>
    <phoneticPr fontId="3" type="noConversion"/>
  </si>
  <si>
    <t>Alan Kop</t>
    <phoneticPr fontId="3" type="noConversion"/>
  </si>
  <si>
    <t>Tony Reed</t>
    <phoneticPr fontId="3" type="noConversion"/>
  </si>
  <si>
    <t>Provide up to $200 for drinks</t>
    <phoneticPr fontId="3" type="noConversion"/>
  </si>
  <si>
    <t>David Rose</t>
    <phoneticPr fontId="3" type="noConversion"/>
  </si>
  <si>
    <t>Invoiced $1500 (cheque also covers motion 83 and 85)</t>
    <phoneticPr fontId="3" type="noConversion"/>
  </si>
  <si>
    <t>Invoiced $3500 (cheque also covers motion 48 and 60), Invoiced $3500 (cheque also covers motion 62 and 85)</t>
    <phoneticPr fontId="3" type="noConversion"/>
  </si>
  <si>
    <t>Nerissa Berry</t>
  </si>
  <si>
    <t>Provide funds up to $200 to replenish the supper box</t>
    <phoneticPr fontId="3" type="noConversion"/>
  </si>
  <si>
    <t>Michael Forster</t>
    <phoneticPr fontId="3" type="noConversion"/>
  </si>
  <si>
    <t>Gillian Werner</t>
  </si>
  <si>
    <t>Invoiced $2,431.82</t>
    <phoneticPr fontId="3" type="noConversion"/>
  </si>
  <si>
    <t>Provide funds up to $650 for sound technician and stage management for Music Concert</t>
    <phoneticPr fontId="3" type="noConversion"/>
  </si>
  <si>
    <t>Invoiced $4,500</t>
    <phoneticPr fontId="3" type="noConversion"/>
  </si>
  <si>
    <t>Invoiced $300, Invoiced $11, Invoiced $300</t>
    <phoneticPr fontId="3" type="noConversion"/>
  </si>
  <si>
    <t>MLSHS P &amp; C ASSOCIATION</t>
  </si>
  <si>
    <t>Add: Deposits</t>
  </si>
  <si>
    <t>An amount of $995 be allocated from Music Support Committee funds for the purchase of 5 Sony HDRCX190 Full HD Camcorder SOHDRCX190</t>
  </si>
  <si>
    <t>Kay Maccione</t>
  </si>
  <si>
    <t>Tony Reed</t>
  </si>
  <si>
    <t>Invoiced $1487.50 (cheque also covers motion 62 and 83)</t>
    <phoneticPr fontId="3" type="noConversion"/>
  </si>
  <si>
    <t>Provide funds up to $6000 to purchase upright grand piano</t>
    <phoneticPr fontId="3" type="noConversion"/>
  </si>
  <si>
    <t>Amanda Humphreys</t>
    <phoneticPr fontId="3" type="noConversion"/>
  </si>
  <si>
    <t>Provide funding for administration assistant for end of 2015 (Term 3, 4) and for Term 1, 2 of 2016 up to value of $7,000</t>
    <phoneticPr fontId="3" type="noConversion"/>
  </si>
  <si>
    <t xml:space="preserve">To reimburse Sue Faranda $73.87 for the purchase of soft drinks and water </t>
  </si>
  <si>
    <t>Provide funds of up to $500 for orchestral music</t>
    <phoneticPr fontId="3" type="noConversion"/>
  </si>
  <si>
    <t>Invoiced $800</t>
    <phoneticPr fontId="3" type="noConversion"/>
  </si>
  <si>
    <t>To cancel Motion 18 and to allocate funds for the purchase of a $50 Music Shop Voucher for the student accompanist</t>
  </si>
  <si>
    <t>CANCELLED - meeting 24/Oct/2013</t>
  </si>
  <si>
    <t>Provide funds up to $650 for trolley system for stage flooring</t>
    <phoneticPr fontId="3" type="noConversion"/>
  </si>
  <si>
    <t>COMPLETED</t>
    <phoneticPr fontId="3" type="noConversion"/>
  </si>
  <si>
    <t>COMPLETED</t>
    <phoneticPr fontId="3" type="noConversion"/>
  </si>
  <si>
    <t>Provide funds to the value of $300 for 3Monkeys to wire in and connect speakers, TV, DVD, mixing desk, etc.</t>
    <phoneticPr fontId="3" type="noConversion"/>
  </si>
  <si>
    <t>Invoiced $200, $200, $500, $695. CANCELLED - meeting 5 May 2016</t>
    <phoneticPr fontId="3" type="noConversion"/>
  </si>
  <si>
    <t>Art Festival - Junkadelic</t>
  </si>
  <si>
    <t>To allocate $1,000 from Music Support Committee funds for the purchase of “The Enjoyment of Music” textbooks</t>
  </si>
  <si>
    <t>Invoiced $927.27</t>
    <phoneticPr fontId="3" type="noConversion"/>
  </si>
  <si>
    <t>To roll over $40,000 of the Music Support Committee’s $51,070.63 Term Deposit, due to mature 3 July 2013, for the best rate available for terms in the range of 2 to 4 months</t>
  </si>
  <si>
    <t>Provide up to $100 to fund RSA licence</t>
    <phoneticPr fontId="3" type="noConversion"/>
  </si>
  <si>
    <t>Provide funding to cover the purchase of 2 x bass stools to the value of $700</t>
  </si>
  <si>
    <t>Provide $500 to cover the accompianist and to make a donation to the Japanese Tsunami Victim fund in Duncan Gardiner's name</t>
    <phoneticPr fontId="3" type="noConversion"/>
  </si>
  <si>
    <t>Provide funding to cover the purchase of a Catalogue Case to the value of $200</t>
  </si>
  <si>
    <t>To reimburse the school $108 for the purchase of two sets of speakers</t>
  </si>
  <si>
    <t>Michelle deRozario</t>
    <phoneticPr fontId="3" type="noConversion"/>
  </si>
  <si>
    <t>Cameron Brook</t>
    <phoneticPr fontId="3" type="noConversion"/>
  </si>
  <si>
    <t>Transfer $10,000 from the Term Deposit to the cash account to cover funding commitments</t>
    <phoneticPr fontId="3" type="noConversion"/>
  </si>
  <si>
    <t>The $165.00 allocated to piano tuning (Motion 6) be cancelled</t>
  </si>
  <si>
    <t>Fran Spencer</t>
  </si>
  <si>
    <t>CANCELLED</t>
  </si>
  <si>
    <t>Michelle deRozario</t>
  </si>
  <si>
    <t>To reimburse Kay Maccione $99.90 for the purchase of 5 SD cards</t>
  </si>
  <si>
    <t>Alan Kopp</t>
    <phoneticPr fontId="3" type="noConversion"/>
  </si>
  <si>
    <t>Invoiced $3500</t>
    <phoneticPr fontId="3" type="noConversion"/>
  </si>
  <si>
    <t>Transfer part funds from TD to Bank Account</t>
  </si>
  <si>
    <t>Michael Forster</t>
    <phoneticPr fontId="3" type="noConversion"/>
  </si>
  <si>
    <t>To allocate up to $500 for possible expenses related to the Concert</t>
  </si>
  <si>
    <t>Provide funds to the value of $1020 to purchase 3 Roland Amps</t>
    <phoneticPr fontId="3" type="noConversion"/>
  </si>
  <si>
    <t>Provide funds to the value of $5,100 to purchase 34 keyboards</t>
  </si>
  <si>
    <t>Invoiced for $767.50 (50%) for grand piano, $735 for small upright and $800 for grand piano</t>
    <phoneticPr fontId="3" type="noConversion"/>
  </si>
  <si>
    <t>Invoiced $763.36</t>
    <phoneticPr fontId="3" type="noConversion"/>
  </si>
  <si>
    <t>BANK RECONCILIATION</t>
  </si>
  <si>
    <t>CANCELLED - meeting 24 August 2017</t>
    <phoneticPr fontId="3" type="noConversion"/>
  </si>
  <si>
    <t>Provide funds of $5,250 for Admin Assistant for Terms 3 &amp; 4 2016</t>
    <phoneticPr fontId="3" type="noConversion"/>
  </si>
  <si>
    <t>Invoiced $25</t>
    <phoneticPr fontId="3" type="noConversion"/>
  </si>
  <si>
    <t>Cameron Brook</t>
    <phoneticPr fontId="3" type="noConversion"/>
  </si>
  <si>
    <t>To cancel Motion 47 and release the funding committed</t>
  </si>
  <si>
    <t>Invoiced for $518.18</t>
    <phoneticPr fontId="3" type="noConversion"/>
  </si>
  <si>
    <t>Invoiced $800</t>
    <phoneticPr fontId="3" type="noConversion"/>
  </si>
  <si>
    <t>Provide funds to repair the grand piano ($1,535) and the small upright ($735)</t>
  </si>
  <si>
    <t>Martina Gosnells</t>
  </si>
  <si>
    <t>Provide funding for digital recording devices (5) up to value $2,500</t>
    <phoneticPr fontId="3" type="noConversion"/>
  </si>
  <si>
    <t>Michelle DeRozario</t>
    <phoneticPr fontId="3" type="noConversion"/>
  </si>
  <si>
    <t>Sonja Davidson</t>
  </si>
  <si>
    <t>Invoiced $2775</t>
    <phoneticPr fontId="3" type="noConversion"/>
  </si>
  <si>
    <t>Invoiced $1285</t>
    <phoneticPr fontId="3" type="noConversion"/>
  </si>
  <si>
    <t>Total Committed funds</t>
  </si>
  <si>
    <t>Amend motion 90 to value of $5710</t>
    <phoneticPr fontId="3" type="noConversion"/>
  </si>
  <si>
    <t>Cancel motions 39, 49 and 57 as this spend is no longer required</t>
    <phoneticPr fontId="3" type="noConversion"/>
  </si>
  <si>
    <t>Invoiced $650</t>
    <phoneticPr fontId="3" type="noConversion"/>
  </si>
  <si>
    <t>Amanda Humphreys</t>
    <phoneticPr fontId="3" type="noConversion"/>
  </si>
  <si>
    <t>Piano - ** seek 50% reimb from Finance Committee **</t>
  </si>
  <si>
    <t>Provide funds of up to $400 for incidentals and gift vouchers for the concert</t>
    <phoneticPr fontId="3" type="noConversion"/>
  </si>
  <si>
    <t>Sharyn Kerr</t>
    <phoneticPr fontId="3" type="noConversion"/>
  </si>
  <si>
    <t>Invoiced for $4605.45</t>
    <phoneticPr fontId="3" type="noConversion"/>
  </si>
  <si>
    <t>Preetham Namaskumar</t>
  </si>
  <si>
    <t>An amount of $500.00 be allocated for replacement of percussion and drum accessories, eg mic leads, kick pedal, drum skins, susp cymbal, high hat clutch, mallets (hard &amp; soft)</t>
  </si>
  <si>
    <t>Provide funds to the value of $2,000 to purchase music for the ensembles</t>
  </si>
  <si>
    <t>Michelle deRozario</t>
    <phoneticPr fontId="3" type="noConversion"/>
  </si>
  <si>
    <t>Provide funds up to $100 for picture frames for the Music department</t>
    <phoneticPr fontId="3" type="noConversion"/>
  </si>
  <si>
    <t>Tony Reed</t>
    <phoneticPr fontId="3" type="noConversion"/>
  </si>
  <si>
    <t>CANCELLED - meeting 5 May 2016</t>
    <phoneticPr fontId="3" type="noConversion"/>
  </si>
  <si>
    <t>CANCELLED - meeting 5 May 2016</t>
    <phoneticPr fontId="3" type="noConversion"/>
  </si>
  <si>
    <t>An amount of up to $1200.00 be allocated from Music Support Committee funds for payment of Admin Support services undertaken by Kay Maccione during the period 6 May 2013 to 20 June 2013 for the MLSHS Music Department</t>
  </si>
  <si>
    <t>Invoiced $705</t>
    <phoneticPr fontId="3" type="noConversion"/>
  </si>
  <si>
    <t>Invoiced $750</t>
    <phoneticPr fontId="3" type="noConversion"/>
  </si>
  <si>
    <t>Provide funding for music stands and trolley of up to $3,000</t>
    <phoneticPr fontId="3" type="noConversion"/>
  </si>
  <si>
    <t>Amount</t>
  </si>
  <si>
    <t>Less: Committed funds</t>
  </si>
  <si>
    <t>To allocate up to $60 for the purchase of a plaque and engraving for the donated vibraphone</t>
  </si>
  <si>
    <t>Jan Uridge</t>
  </si>
  <si>
    <t>Provided funds for technical lighting operator for 2015 mid year concert to value of $705</t>
    <phoneticPr fontId="3" type="noConversion"/>
  </si>
  <si>
    <t>Provide funds for Junkadelic for 2015 Art Festival to value of $750</t>
    <phoneticPr fontId="3" type="noConversion"/>
  </si>
  <si>
    <t>Cameron Brook</t>
    <phoneticPr fontId="3" type="noConversion"/>
  </si>
  <si>
    <t>Provide funds of $1413 to hire Geoff Gibbs Theatre for Term 2 Concert</t>
    <phoneticPr fontId="3" type="noConversion"/>
  </si>
  <si>
    <t>Tony Reed</t>
    <phoneticPr fontId="3" type="noConversion"/>
  </si>
  <si>
    <t>To fund up to $7,000 for Admin Support based on the estimated rate of $313.61 per fortnight for 6 hours/week of services</t>
  </si>
  <si>
    <t>Provide up to $500 for a piano tune</t>
  </si>
  <si>
    <t>CANCELLED - extraordinary meeting 11/Sep/2013</t>
  </si>
  <si>
    <t>Provide $2,500 for the upgrade and further purchase of 10 licences for the Sibelius notation program</t>
    <phoneticPr fontId="3" type="noConversion"/>
  </si>
  <si>
    <t>The Term Deposit, due to mature 3 Sep 2014, to be rolled over for a further 3 months</t>
  </si>
  <si>
    <t>To reimburse Maria Nicoli $24.97 for expenses relating to the Music Soiree</t>
  </si>
  <si>
    <t>Cameron Brook</t>
    <phoneticPr fontId="3" type="noConversion"/>
  </si>
  <si>
    <t>Amended to $5710 - meeting 21 March 2016, Invoiced $5709.09</t>
    <phoneticPr fontId="3" type="noConversion"/>
  </si>
  <si>
    <t>Tony Reed</t>
    <phoneticPr fontId="3" type="noConversion"/>
  </si>
  <si>
    <t>Michelle deRozario</t>
    <phoneticPr fontId="3" type="noConversion"/>
  </si>
  <si>
    <t>Available Funds</t>
  </si>
  <si>
    <t>That motions 36, 37, 49 and 52 be cancelled as they are no longer relevant, and that those previously committed funds be released for other requests</t>
  </si>
  <si>
    <t>Provide funds to cover the remaining $800 for Junkadelic</t>
    <phoneticPr fontId="3" type="noConversion"/>
  </si>
  <si>
    <t>Provide funds of $1,500 toward the costs of the music camp</t>
    <phoneticPr fontId="3" type="noConversion"/>
  </si>
  <si>
    <t>Cameron Brook</t>
    <phoneticPr fontId="3" type="noConversion"/>
  </si>
  <si>
    <t>Nirit Maron</t>
    <phoneticPr fontId="3" type="noConversion"/>
  </si>
  <si>
    <t>To allocate an amount of $500 to purchase the Apple Logic programme and licences</t>
  </si>
  <si>
    <t>CANCELLED (refer Motion 45)</t>
  </si>
  <si>
    <t>Provide $800 for half the cost of Junkadelic performing at Arts Festival</t>
    <phoneticPr fontId="3" type="noConversion"/>
  </si>
  <si>
    <t>See item 24</t>
  </si>
  <si>
    <t>Motion Description</t>
  </si>
  <si>
    <t>Moved</t>
  </si>
  <si>
    <t>Seconded</t>
  </si>
  <si>
    <t>Provide funding to cover admin assistant for Term 1&amp;2 2015 to the value of $3,500</t>
  </si>
  <si>
    <t>Amanda Humphreys</t>
    <phoneticPr fontId="3" type="noConversion"/>
  </si>
  <si>
    <t>Provide $106 to purchase water cups for Soiree</t>
    <phoneticPr fontId="3" type="noConversion"/>
  </si>
  <si>
    <t>Invoiced $6000</t>
    <phoneticPr fontId="3" type="noConversion"/>
  </si>
  <si>
    <t>Invoiced $47.50</t>
    <phoneticPr fontId="3" type="noConversion"/>
  </si>
  <si>
    <t>Amanda Humphreys</t>
    <phoneticPr fontId="3" type="noConversion"/>
  </si>
  <si>
    <t>Amend motion 38 to provide funds up to $1000</t>
    <phoneticPr fontId="3" type="noConversion"/>
  </si>
  <si>
    <t>Provide up to $1,500 for a projector</t>
  </si>
  <si>
    <t>To allocate an additional $124 towards the purchase of guitar amps</t>
  </si>
  <si>
    <t>Provide $600 to establish the Art Auction bank account</t>
    <phoneticPr fontId="3" type="noConversion"/>
  </si>
  <si>
    <t>Alan Kop</t>
    <phoneticPr fontId="3" type="noConversion"/>
  </si>
  <si>
    <t>To cancel Motion 10 and release the funding committed</t>
  </si>
  <si>
    <t>Provide $2,693 to purchase an eight bay Compactus for the music library</t>
    <phoneticPr fontId="3" type="noConversion"/>
  </si>
  <si>
    <t>Provide $50 to purchase gifts (chocolates) for visiting percussion ensemble performing on 7 April</t>
    <phoneticPr fontId="3" type="noConversion"/>
  </si>
  <si>
    <t>Provide $96.50 to purchase 1000 x 12 oz bio cups</t>
    <phoneticPr fontId="3" type="noConversion"/>
  </si>
  <si>
    <t>Cameron Brook</t>
    <phoneticPr fontId="3" type="noConversion"/>
  </si>
  <si>
    <t>To reimburse the school $500 for the purchase of microphones, subject to verification by Michelle</t>
  </si>
  <si>
    <t>To allocated funds for the purchase of a $50 Music Shop Voucher for Christian La Tiana, a Year 12 student, in recognition of the community service he has provided to the Music Department over the last three years</t>
  </si>
  <si>
    <t>To reimburse the school $615.00 for the purchase of felts, sleeves, a base drum pedal, microphone stand and multi pattern microphone</t>
  </si>
  <si>
    <t xml:space="preserve">To reimburse Jan Uridge $32.56 for the purchase of tea/coffee/milk/sugar </t>
  </si>
  <si>
    <t>Invoiced $3500 (cheque also covers motion 48 and 83)</t>
    <phoneticPr fontId="3" type="noConversion"/>
  </si>
  <si>
    <t>The Term Deposit, due to mature December 2014, to be rolled over to Term 1 2015</t>
  </si>
  <si>
    <t>Maria Nicoli</t>
  </si>
  <si>
    <t>Minuted</t>
  </si>
  <si>
    <t>Sonja Davidson</t>
    <phoneticPr fontId="3" type="noConversion"/>
  </si>
  <si>
    <t>Amended to $1000 - meeting 28 May 2015, Invoiced for $898.18</t>
    <phoneticPr fontId="3" type="noConversion"/>
  </si>
  <si>
    <t>To allocate an additional $39.95 for Semester 2 Music Concert thank you gifts</t>
  </si>
  <si>
    <t>Masterclass</t>
  </si>
  <si>
    <t>Alan Kop</t>
  </si>
  <si>
    <t xml:space="preserve"> </t>
  </si>
  <si>
    <t>Motion #</t>
  </si>
  <si>
    <t>Total Deposits</t>
  </si>
  <si>
    <t>To allocate an amount of $165.00 from Music Support Committee funds to tune the school piano</t>
  </si>
  <si>
    <t>Melanie Wood</t>
  </si>
  <si>
    <t>CANCELLED - refer motion 9</t>
  </si>
  <si>
    <t>Provide funds up to $650.00 on stage management and sound</t>
    <phoneticPr fontId="3" type="noConversion"/>
  </si>
  <si>
    <t>Michelle deRozario</t>
    <phoneticPr fontId="3" type="noConversion"/>
  </si>
  <si>
    <t>Sonja Davidson</t>
    <phoneticPr fontId="3" type="noConversion"/>
  </si>
  <si>
    <t>Invoiced for $5445.45</t>
    <phoneticPr fontId="3" type="noConversion"/>
  </si>
  <si>
    <t>To reimburse Tony Reed $259.92, for liquor purchased, and Sue Faranda $51, for liquor licence, as supplies for the Music Soiree</t>
  </si>
  <si>
    <t>Provide funds to purchase small upright to the value of $6,000</t>
  </si>
  <si>
    <t>Provide funding to the value of $10,000 to cover drum kit, list of percussion and other items</t>
  </si>
  <si>
    <t>To reimburse MLSHS for 45 hours of Admin Support for the period 5 July to 23rd August 2013</t>
  </si>
  <si>
    <t>Invoiced $400</t>
    <phoneticPr fontId="3" type="noConversion"/>
  </si>
  <si>
    <t>Refer Item 19</t>
  </si>
  <si>
    <t>Invoiced $96.50</t>
    <phoneticPr fontId="3" type="noConversion"/>
  </si>
  <si>
    <t>Provide funding for Administraton Assistant for Terms 1 &amp; 2 2017 up to value of $4000</t>
    <phoneticPr fontId="3" type="noConversion"/>
  </si>
  <si>
    <t>Tony Reed</t>
    <phoneticPr fontId="3" type="noConversion"/>
  </si>
  <si>
    <t>CANCELLED - meeting 5 May 2016</t>
    <phoneticPr fontId="3" type="noConversion"/>
  </si>
  <si>
    <t>Invoiced for $916.30</t>
    <phoneticPr fontId="3" type="noConversion"/>
  </si>
  <si>
    <t>CANCELLED, replaced by Motion 24</t>
  </si>
  <si>
    <t>Provide up to $200 for gifts to concert directors</t>
  </si>
  <si>
    <t>Provide funds up to value of $5000 to purchase a tuba</t>
    <phoneticPr fontId="3" type="noConversion"/>
  </si>
  <si>
    <t>Art Festival - Band</t>
  </si>
  <si>
    <t>Tony Reed</t>
    <phoneticPr fontId="3" type="noConversion"/>
  </si>
  <si>
    <t>Provide additional funding for administration assistant to cover an extra half day per week for remainder of Term 4 and for Term 1.  Also to cover 2 full days over Christmas break.  To value of $2,000</t>
    <phoneticPr fontId="3" type="noConversion"/>
  </si>
  <si>
    <t>Last line</t>
  </si>
  <si>
    <t>invoiced $250</t>
    <phoneticPr fontId="3" type="noConversion"/>
  </si>
  <si>
    <t>Provide funds to the value of $2000 towards the cost of the Art Festival</t>
    <phoneticPr fontId="3" type="noConversion"/>
  </si>
  <si>
    <t>Michelle deRozario</t>
    <phoneticPr fontId="3" type="noConversion"/>
  </si>
  <si>
    <t>Kristie Metcalf</t>
    <phoneticPr fontId="3" type="noConversion"/>
  </si>
  <si>
    <t>Niall Kilcullen</t>
  </si>
  <si>
    <t>To fund up to $3,000 for Admin Support to the end of 2014, based on an estimated rate of $330 per fortnight</t>
  </si>
  <si>
    <t>Invoiced $3000 (cheque also covers motion 60 and 83)</t>
    <phoneticPr fontId="3" type="noConversion"/>
  </si>
  <si>
    <t>Provide up to $300 for photos from recent competition</t>
  </si>
  <si>
    <t>Invoiced $1280</t>
    <phoneticPr fontId="3" type="noConversion"/>
  </si>
  <si>
    <t>To allocate up to $600 to employ an Accompanist for the Choir</t>
  </si>
  <si>
    <t>Cameron Brook</t>
    <phoneticPr fontId="3" type="noConversion"/>
  </si>
  <si>
    <t>Provide funds to the value of $1500 towards the costs of the Music Camp.</t>
    <phoneticPr fontId="3" type="noConversion"/>
  </si>
  <si>
    <t>Cameron Brook</t>
    <phoneticPr fontId="3" type="noConversion"/>
  </si>
  <si>
    <t>That we cancel motions 50, 51 and 72.  Items 50 and 51 are no longer required by the department, and 72 is to be replaced by a new motion</t>
    <phoneticPr fontId="3" type="noConversion"/>
  </si>
  <si>
    <t>Provide funds to the value of $770 to hook-up all the audio equipment in the Music Room</t>
    <phoneticPr fontId="3" type="noConversion"/>
  </si>
  <si>
    <t>30 weeks of lessons</t>
  </si>
  <si>
    <t>CANCELLED - meeting 28 May 2015</t>
    <phoneticPr fontId="3" type="noConversion"/>
  </si>
  <si>
    <t>3 amps</t>
  </si>
  <si>
    <t>Baggage Trolley</t>
  </si>
  <si>
    <t>David Rose</t>
  </si>
  <si>
    <t>An amount of $225.00 to be reimbursed to Michelle De Rozario for the purchase of Semester 2 Music Concert thank you gifts for Ensemble Directors and Music teachers</t>
  </si>
  <si>
    <t>Michelle deRozario</t>
    <phoneticPr fontId="3" type="noConversion"/>
  </si>
  <si>
    <t>Guitar</t>
  </si>
  <si>
    <t>Provide funds to the value of $300 for a 'dealing with anxiety' workshop to be led a leading profesional</t>
    <phoneticPr fontId="3" type="noConversion"/>
  </si>
  <si>
    <t>Shelley Sorgiovanni</t>
  </si>
  <si>
    <t>Motions 66, 69, 70, 73, 74, 81, 87 and 96 be closed/cancelled</t>
    <phoneticPr fontId="3" type="noConversion"/>
  </si>
  <si>
    <t>COMPLETED</t>
    <phoneticPr fontId="3" type="noConversion"/>
  </si>
  <si>
    <t>To allocate up to $2,000 for various audio equipment, including condenser microphones, pencil microphones, headphones, powerboards, microphone leads and microphone stands</t>
  </si>
  <si>
    <t>Provide funds to the value of $1,400 to purchase 34 headphone sets</t>
  </si>
  <si>
    <t>CANCELLED - meeting 20/Nov/2014</t>
  </si>
  <si>
    <t>That we move $10000 from Term Deposit to Music bank account to cover expenditure in first 6 months.  This is to be organised when current TD matures in early June</t>
    <phoneticPr fontId="3" type="noConversion"/>
  </si>
  <si>
    <t>An amount of $500 be allocated for the development of music scores for the MLSHS Performance Group</t>
  </si>
  <si>
    <t>To purchase three guitar amps @ $300 each</t>
  </si>
  <si>
    <t>Provide up to $1,400 for a large trolley</t>
  </si>
  <si>
    <t>Provide up to $250 to purchase drinks for Soiree</t>
  </si>
  <si>
    <t>Invoiced $112.50, $23.20 and $52.00</t>
    <phoneticPr fontId="3" type="noConversion"/>
  </si>
  <si>
    <t>Provide funds to increase the admin support for Term 1 to the value of $1,500</t>
  </si>
  <si>
    <t>Comments</t>
  </si>
  <si>
    <t>To deposit $50,000 for a term of up to four months, dependent upon the most favourable rate available at the time</t>
  </si>
  <si>
    <t>Invoiced $300, $311</t>
    <phoneticPr fontId="3" type="noConversion"/>
  </si>
  <si>
    <t>21/Nov: Receipts for only $150 were provided and no further expenditure was to occur against this motion.</t>
  </si>
  <si>
    <t>Transfer $10,118.05 to SVAPA as their share of the nett proceeds from the Art Auction</t>
  </si>
  <si>
    <t>The Music Support Committee’s $50,553.32 Term Deposit, due to mature 3 April 2013, to be rolled over for a further 3 months</t>
  </si>
  <si>
    <t>Neil Rollond</t>
  </si>
  <si>
    <t>Invoiced $38.28 (cheque also covers Motion 123)</t>
    <phoneticPr fontId="3" type="noConversion"/>
  </si>
  <si>
    <t>CANCELLED - meeting 30 April 2015</t>
    <phoneticPr fontId="3" type="noConversion"/>
  </si>
  <si>
    <t>Michael Forster</t>
    <phoneticPr fontId="3" type="noConversion"/>
  </si>
  <si>
    <t>Cameron Brook</t>
    <phoneticPr fontId="3" type="noConversion"/>
  </si>
  <si>
    <t>Tony Reed</t>
    <phoneticPr fontId="3" type="noConversion"/>
  </si>
  <si>
    <t>Provide funds up to $4,500 for PA system</t>
    <phoneticPr fontId="3" type="noConversion"/>
  </si>
  <si>
    <t>David Rose</t>
    <phoneticPr fontId="3" type="noConversion"/>
  </si>
  <si>
    <t>COMPLETED</t>
    <phoneticPr fontId="3" type="noConversion"/>
  </si>
  <si>
    <t>An amount of $212.00 to be reimbursed to Michelle De Rozario for the purchase of Semester 1 Music Concert thank you gifts for Ensemble Directors and Music teachers</t>
  </si>
  <si>
    <t xml:space="preserve">To reimburse Melanie Wood $50.00 being the cost of the Liquor Licence </t>
  </si>
  <si>
    <t>CANCELLED - meeting 12/Feb/2015</t>
  </si>
  <si>
    <t>COMPLETED</t>
  </si>
  <si>
    <t>To allocate up to $250 to purchase photographs of the MLSHS bands, ensembles and choir</t>
  </si>
  <si>
    <t xml:space="preserve">To reimburse Sue Faranda $254.93 for the purchase of deVine Cellars Liquor/ice </t>
  </si>
  <si>
    <t>Sue Faranda</t>
  </si>
  <si>
    <t>Invoiced $3,500, $1,750 - COMPLETED</t>
  </si>
  <si>
    <t>Invoiced $869.20, $360.88 and $904.52 ?</t>
  </si>
  <si>
    <t>Invoiced $3,500, $13658.40, $1,841.60 - COMPLETED</t>
  </si>
  <si>
    <t>Invoiced $2850.80 COMPLETED</t>
  </si>
  <si>
    <t>Item moved to Motion 192</t>
  </si>
  <si>
    <t>Invoiced $381 - Andrew T.</t>
  </si>
  <si>
    <t>Completed</t>
  </si>
  <si>
    <t xml:space="preserve">Completed </t>
  </si>
  <si>
    <t>Invoiced $905.61, $383.85 Completed</t>
  </si>
  <si>
    <t xml:space="preserve"> paid 1/7/19</t>
  </si>
  <si>
    <t>paid 1/7/19</t>
  </si>
  <si>
    <t>paid 8/6/19</t>
  </si>
  <si>
    <t>Amended to $0 meeting 8/03/18. Closed on 1/8/19</t>
  </si>
  <si>
    <t>Invoiced $53.00 and $419.85</t>
  </si>
  <si>
    <t>CANCELLED - meeting 14 June 2017</t>
  </si>
  <si>
    <t>Invoiced $409.09</t>
  </si>
  <si>
    <t>Invoiced $307.27</t>
  </si>
  <si>
    <t>CANCELLED - meeting 27 July 2017</t>
  </si>
  <si>
    <t>Invoiced $2377.27</t>
  </si>
  <si>
    <t>Invoiced $450</t>
  </si>
  <si>
    <t>Invoiced $800 and $300</t>
  </si>
  <si>
    <t>Invoiced $587.27 (cheque also covers Motion 113)</t>
  </si>
  <si>
    <t>Invoiced $100</t>
  </si>
  <si>
    <t>Invoiced $300</t>
  </si>
  <si>
    <t>Invoiced $3,500</t>
  </si>
  <si>
    <t>Invoiced $614.15 (also covers Motion 136)</t>
  </si>
  <si>
    <t>Invoiced $1,909.09</t>
  </si>
  <si>
    <t>Invoiced $320 and $240</t>
  </si>
  <si>
    <t>Invoiced $800</t>
  </si>
  <si>
    <t>Invoiced (see Motion 128)</t>
  </si>
  <si>
    <t>CANCELLED - meeting 8/03/18</t>
  </si>
  <si>
    <t>Invoiced $543.64</t>
  </si>
  <si>
    <t>Amended to $2800 - meeting 8/03/18, Invoiced $2561.09</t>
  </si>
  <si>
    <t>Invoiced $447.82</t>
  </si>
  <si>
    <t>Invoiced $1200</t>
  </si>
  <si>
    <t>Invoiced $145</t>
  </si>
  <si>
    <t>Invoiced $585</t>
  </si>
  <si>
    <t>Invoiced $600, $560, $350, $990, $820</t>
  </si>
  <si>
    <t>Invoiced $379</t>
  </si>
  <si>
    <t>Invoiced $1,800</t>
  </si>
  <si>
    <t>Invoiced $1250</t>
  </si>
  <si>
    <t>Invoiced $240</t>
  </si>
  <si>
    <t>Invoiced $684</t>
  </si>
  <si>
    <t>Invoiced $320</t>
  </si>
  <si>
    <t>Invoiced $1960</t>
  </si>
  <si>
    <t>Amended to $2000 - meeting 30/11/18, Invoiced $1748</t>
  </si>
  <si>
    <t>Invoiced $2595</t>
  </si>
  <si>
    <t>Invoiced $1515.44</t>
  </si>
  <si>
    <t>Invoiced $1153.64</t>
  </si>
  <si>
    <t>Invoiced $2661.82</t>
  </si>
  <si>
    <t>Invoiced $138.18</t>
  </si>
  <si>
    <t>Invoiced $1090</t>
  </si>
  <si>
    <t>Motion Closed</t>
  </si>
  <si>
    <t>Opening balance</t>
  </si>
  <si>
    <t xml:space="preserve">Less: Payments Made </t>
  </si>
  <si>
    <t>Cash book Closing balance as at</t>
  </si>
  <si>
    <t xml:space="preserve">Total Payments </t>
  </si>
  <si>
    <t>Purchase bubble wrap for drop off day</t>
  </si>
  <si>
    <t>150 catalogues and 500 flyers with iprint</t>
  </si>
  <si>
    <t>LAWLEY ART AUCTION SUB-COMMITTEE - CASH BOOK,  AVAILABLE FUNDS</t>
  </si>
  <si>
    <t>Andy Druyan</t>
  </si>
  <si>
    <t>Entry fees</t>
  </si>
  <si>
    <t>Printing</t>
  </si>
  <si>
    <t>Black calico for Irving Gallery</t>
  </si>
  <si>
    <t>Fencing</t>
  </si>
  <si>
    <t>Sponsorship</t>
  </si>
  <si>
    <t>Item</t>
  </si>
  <si>
    <t>Cost</t>
  </si>
  <si>
    <t>Catering</t>
  </si>
  <si>
    <t>Total</t>
  </si>
  <si>
    <t xml:space="preserve"> Jumping Jigsaws</t>
  </si>
  <si>
    <t>liquor licence</t>
  </si>
  <si>
    <t>hire lighting for the carpark, value of up to $200</t>
  </si>
  <si>
    <t>Square readers</t>
  </si>
  <si>
    <t>Drinks</t>
  </si>
  <si>
    <t>22-001</t>
  </si>
  <si>
    <t>Robin Gage</t>
  </si>
  <si>
    <t>Hayley</t>
  </si>
  <si>
    <t>Andy</t>
  </si>
  <si>
    <t xml:space="preserve">To approve payment of $792 to iPrint Plus for printing of 200 catalogues </t>
  </si>
  <si>
    <t>22-002</t>
  </si>
  <si>
    <t xml:space="preserve">To pay $1122 to All Fence U Rent for temporary fencing </t>
  </si>
  <si>
    <t>22-003</t>
  </si>
  <si>
    <t>Rachel</t>
  </si>
  <si>
    <t>Simon</t>
  </si>
  <si>
    <t>22-004</t>
  </si>
  <si>
    <t xml:space="preserve">To pay $119 to Kennards for parking lighting </t>
  </si>
  <si>
    <t>22-005</t>
  </si>
  <si>
    <t>To approve purchase of bubblewrap and other necessary incidentals for ADO day up to a value of $100</t>
  </si>
  <si>
    <t>22-006</t>
  </si>
  <si>
    <t>To approve a budget of up to $2000 to purchase bar supplies for Auction night, in the even that sponsorship of supplies can’t be secured..</t>
  </si>
  <si>
    <t>Paul</t>
  </si>
  <si>
    <t>Michelle</t>
  </si>
  <si>
    <t>Motion 22-001</t>
  </si>
  <si>
    <t>Bubblewrap</t>
  </si>
  <si>
    <t>Lighting</t>
  </si>
  <si>
    <t>Website</t>
  </si>
  <si>
    <t>To approve the payment of $54.50 for a liquor license for the night of LAA</t>
  </si>
  <si>
    <t>22-007</t>
  </si>
  <si>
    <t>Felicity</t>
  </si>
  <si>
    <t>To purchase an additional Square Reader for the Silent Auction area at a cost of $60</t>
  </si>
  <si>
    <t>22-008</t>
  </si>
  <si>
    <t>Beer purchase</t>
  </si>
  <si>
    <t>Wine purchase</t>
  </si>
  <si>
    <t>22-010</t>
  </si>
  <si>
    <t>22-009</t>
  </si>
  <si>
    <t>Bec</t>
  </si>
  <si>
    <t>22-011</t>
  </si>
  <si>
    <t>To make a payment of US$160 to 32Auctions to purchasethe Basic plan plus the options of no third party ads, ownbranding applied, sponsor branding applied and 4 large per sponsor</t>
  </si>
  <si>
    <t>To purchase additional calico and sewing supplies up to a value of $500</t>
  </si>
  <si>
    <t>To pay Jumping Jigsaws invoice for $275</t>
  </si>
  <si>
    <t>Liquor license</t>
  </si>
  <si>
    <t>Paypal deposits</t>
  </si>
  <si>
    <t>Square reader</t>
  </si>
  <si>
    <t>32 Auctions</t>
  </si>
  <si>
    <t>Sewing supplies</t>
  </si>
  <si>
    <t>To purchase additional calico and 5m of stretchy material to for the fencing covers at a cost up to $150</t>
  </si>
  <si>
    <t>Calico</t>
  </si>
  <si>
    <t>22-012</t>
  </si>
  <si>
    <r>
      <rPr>
        <sz val="11"/>
        <color theme="1"/>
        <rFont val="Calibri"/>
        <family val="2"/>
        <scheme val="minor"/>
      </rPr>
      <t>To spend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for up to $500 for extra catering. </t>
    </r>
  </si>
  <si>
    <t>Kate</t>
  </si>
  <si>
    <t>Art Auction 2022 - Financial Results</t>
  </si>
  <si>
    <t>Revenue</t>
  </si>
  <si>
    <t>Art Auction sales SQUARE</t>
  </si>
  <si>
    <t>Art Auction sale Direct Transfer</t>
  </si>
  <si>
    <t>Silent Auction sales - Square</t>
  </si>
  <si>
    <t>Silent Auction sales - Paypal</t>
  </si>
  <si>
    <t>Raffle</t>
  </si>
  <si>
    <t>Catalogue</t>
  </si>
  <si>
    <t>Bar</t>
  </si>
  <si>
    <t>Artist entry fees</t>
  </si>
  <si>
    <t>Cash sponsorship</t>
  </si>
  <si>
    <t>Total Revenue</t>
  </si>
  <si>
    <t>Gross profit</t>
  </si>
  <si>
    <t>Expenses</t>
  </si>
  <si>
    <t>Art sales</t>
  </si>
  <si>
    <t>Silent auction</t>
  </si>
  <si>
    <t>Sales Category</t>
  </si>
  <si>
    <t>Totals</t>
  </si>
  <si>
    <t>Total cash</t>
  </si>
  <si>
    <t>done</t>
  </si>
  <si>
    <t>Done</t>
  </si>
  <si>
    <t>Art Auction sales - cash</t>
  </si>
  <si>
    <t>32 auctions</t>
  </si>
  <si>
    <t>Square</t>
  </si>
  <si>
    <t>Web hosting</t>
  </si>
  <si>
    <t>Total expenses</t>
  </si>
  <si>
    <t>Bar purchases</t>
  </si>
  <si>
    <t>Net Profit</t>
  </si>
  <si>
    <t>Paypal</t>
  </si>
  <si>
    <t>Gold coin donations</t>
  </si>
  <si>
    <t>General expenses</t>
  </si>
  <si>
    <t>Less: Artist returns</t>
  </si>
  <si>
    <t>Float</t>
  </si>
  <si>
    <t>Fees</t>
  </si>
  <si>
    <t>Cash taken</t>
  </si>
  <si>
    <t>Art supplies from Officeworks for Crustworthy pizza challenge</t>
  </si>
  <si>
    <t>purchase more bubble wrap for Auction night</t>
  </si>
  <si>
    <t>Art Auction 2021 - Financial Results</t>
  </si>
  <si>
    <t>Art Auction Sales - SQUARE</t>
  </si>
  <si>
    <t>Art Auction Sales - Direct transfer</t>
  </si>
  <si>
    <t xml:space="preserve">Art Auction Sales - Cash </t>
  </si>
  <si>
    <t>Art Auction Sales - Raffle and Catalogue</t>
  </si>
  <si>
    <t xml:space="preserve">Art Auction Sales - Bar </t>
  </si>
  <si>
    <t>Art Auction Sales - Tea &amp; Coffee</t>
  </si>
  <si>
    <t>Artist Entry Fees</t>
  </si>
  <si>
    <r>
      <t xml:space="preserve">Less: Cost of Goods Sold </t>
    </r>
    <r>
      <rPr>
        <i/>
        <sz val="11"/>
        <color rgb="FF000000"/>
        <rFont val="Calibri"/>
        <scheme val="minor"/>
      </rPr>
      <t>(Artist Returns)</t>
    </r>
  </si>
  <si>
    <t>Gross Profit</t>
  </si>
  <si>
    <t>Bar supplies</t>
  </si>
  <si>
    <t>Catalogues</t>
  </si>
  <si>
    <t>Art supplies for  Drop off day</t>
  </si>
  <si>
    <t>Liquor License</t>
  </si>
  <si>
    <t>Bubble wrap</t>
  </si>
  <si>
    <t>Material</t>
  </si>
  <si>
    <t>Temp Fencing</t>
  </si>
  <si>
    <t>2 Square Readers</t>
  </si>
  <si>
    <t>Web Hosting Fee</t>
  </si>
  <si>
    <t>Total Expenses</t>
  </si>
  <si>
    <t>Cash at Bank as at 22 July 2021</t>
  </si>
  <si>
    <r>
      <t xml:space="preserve">Distribution to </t>
    </r>
    <r>
      <rPr>
        <b/>
        <i/>
        <sz val="11"/>
        <color rgb="FF000000"/>
        <rFont val="Calibri"/>
        <scheme val="minor"/>
      </rPr>
      <t>Music Department</t>
    </r>
  </si>
  <si>
    <r>
      <t xml:space="preserve">Distribution to </t>
    </r>
    <r>
      <rPr>
        <b/>
        <i/>
        <sz val="11"/>
        <color rgb="FF000000"/>
        <rFont val="Calibri"/>
        <scheme val="minor"/>
      </rPr>
      <t>SVAPA</t>
    </r>
  </si>
  <si>
    <t>Projected Cash at Bank balance for 2022 Auction</t>
  </si>
  <si>
    <t>Cash after Transfers to other Committees</t>
  </si>
  <si>
    <t>EFTPOS</t>
  </si>
  <si>
    <t>Cash Float</t>
  </si>
  <si>
    <t>Ending Cash</t>
  </si>
  <si>
    <t>Direct transfer</t>
  </si>
  <si>
    <t xml:space="preserve">Gross Profit </t>
  </si>
  <si>
    <t xml:space="preserve">Art Sales </t>
  </si>
  <si>
    <t>Raffle and Catalogue Sales</t>
  </si>
  <si>
    <t>Bar Sales</t>
  </si>
  <si>
    <t>Tea &amp; Coffee Sales</t>
  </si>
  <si>
    <t>Bank fees</t>
  </si>
  <si>
    <t>Cash at Bank as at 21 July 2022</t>
  </si>
  <si>
    <t>Projected Cash at Bank balance</t>
  </si>
  <si>
    <t>Cash after Transfers to Committees</t>
  </si>
  <si>
    <t>Direct Transfer</t>
  </si>
  <si>
    <t>22-013</t>
  </si>
  <si>
    <t>22-014</t>
  </si>
  <si>
    <t>22-015</t>
  </si>
  <si>
    <t>22-016</t>
  </si>
  <si>
    <t>To make payment of $17,500 each to SVAPA and Music as the proceeds</t>
  </si>
  <si>
    <t>Financial motion to make payment of $26,838 to artists from the art auction</t>
  </si>
  <si>
    <t>To increase motion 22-003 by $198 for All Fence U Rent to $1320</t>
  </si>
  <si>
    <t>To increase motion 22-010 by $180.60 for calico supplies up to $680.60</t>
  </si>
  <si>
    <t>Kerri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</si>
</sst>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  <numFmt numFmtId="165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sz val="10"/>
      <name val="Arial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</font>
    <font>
      <sz val="11"/>
      <color indexed="1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FFFFFF"/>
      <name val="Calibri"/>
      <scheme val="minor"/>
    </font>
    <font>
      <i/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i/>
      <sz val="11"/>
      <color rgb="FF000000"/>
      <name val="Calibri"/>
      <scheme val="minor"/>
    </font>
    <font>
      <i/>
      <sz val="1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rgb="FF000000"/>
        <bgColor rgb="FF000000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2" xfId="0" applyBorder="1"/>
    <xf numFmtId="14" fontId="0" fillId="0" borderId="7" xfId="0" applyNumberFormat="1" applyBorder="1" applyAlignment="1">
      <alignment vertical="center"/>
    </xf>
    <xf numFmtId="0" fontId="4" fillId="0" borderId="8" xfId="0" applyFont="1" applyBorder="1" applyAlignment="1">
      <alignment wrapText="1"/>
    </xf>
    <xf numFmtId="165" fontId="0" fillId="0" borderId="8" xfId="1" applyFont="1" applyBorder="1" applyAlignment="1">
      <alignment vertical="center"/>
    </xf>
    <xf numFmtId="165" fontId="4" fillId="0" borderId="8" xfId="1" applyFont="1" applyBorder="1" applyAlignment="1">
      <alignment vertical="center"/>
    </xf>
    <xf numFmtId="0" fontId="0" fillId="0" borderId="9" xfId="0" applyBorder="1" applyAlignment="1">
      <alignment vertical="top" wrapText="1"/>
    </xf>
    <xf numFmtId="0" fontId="4" fillId="0" borderId="4" xfId="0" applyFont="1" applyBorder="1" applyAlignment="1">
      <alignment wrapText="1"/>
    </xf>
    <xf numFmtId="165" fontId="0" fillId="0" borderId="4" xfId="1" applyFont="1" applyBorder="1" applyAlignment="1">
      <alignment vertical="center"/>
    </xf>
    <xf numFmtId="165" fontId="4" fillId="0" borderId="4" xfId="1" applyFont="1" applyBorder="1" applyAlignment="1">
      <alignment vertical="center"/>
    </xf>
    <xf numFmtId="0" fontId="0" fillId="0" borderId="5" xfId="0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4" fontId="0" fillId="0" borderId="3" xfId="0" applyNumberFormat="1" applyBorder="1" applyAlignment="1">
      <alignment vertical="center"/>
    </xf>
    <xf numFmtId="165" fontId="0" fillId="0" borderId="6" xfId="1" applyFont="1" applyBorder="1" applyAlignment="1">
      <alignment vertical="center"/>
    </xf>
    <xf numFmtId="44" fontId="0" fillId="0" borderId="5" xfId="0" applyNumberFormat="1" applyBorder="1" applyAlignment="1">
      <alignment vertical="top" wrapText="1"/>
    </xf>
    <xf numFmtId="165" fontId="4" fillId="0" borderId="6" xfId="1" applyFont="1" applyBorder="1" applyAlignment="1">
      <alignment vertical="center"/>
    </xf>
    <xf numFmtId="0" fontId="0" fillId="0" borderId="4" xfId="0" applyBorder="1" applyAlignment="1">
      <alignment wrapText="1"/>
    </xf>
    <xf numFmtId="0" fontId="4" fillId="0" borderId="15" xfId="0" applyFont="1" applyBorder="1" applyAlignment="1">
      <alignment vertical="top" wrapText="1"/>
    </xf>
    <xf numFmtId="0" fontId="0" fillId="0" borderId="13" xfId="0" applyBorder="1"/>
    <xf numFmtId="14" fontId="0" fillId="0" borderId="14" xfId="0" applyNumberFormat="1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15" xfId="0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0" fillId="0" borderId="17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5" fillId="0" borderId="0" xfId="0" applyFont="1"/>
    <xf numFmtId="0" fontId="2" fillId="0" borderId="0" xfId="0" applyFont="1"/>
    <xf numFmtId="0" fontId="6" fillId="0" borderId="0" xfId="0" applyFont="1"/>
    <xf numFmtId="4" fontId="2" fillId="0" borderId="0" xfId="0" applyNumberFormat="1" applyFont="1"/>
    <xf numFmtId="14" fontId="2" fillId="0" borderId="0" xfId="0" applyNumberFormat="1" applyFont="1"/>
    <xf numFmtId="4" fontId="2" fillId="0" borderId="1" xfId="0" applyNumberFormat="1" applyFont="1" applyBorder="1"/>
    <xf numFmtId="3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2" fontId="7" fillId="0" borderId="0" xfId="0" applyNumberFormat="1" applyFont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165" fontId="0" fillId="0" borderId="18" xfId="1" applyFont="1" applyBorder="1" applyAlignment="1">
      <alignment vertical="center"/>
    </xf>
    <xf numFmtId="0" fontId="7" fillId="0" borderId="0" xfId="0" applyFont="1" applyFill="1"/>
    <xf numFmtId="4" fontId="2" fillId="0" borderId="0" xfId="0" applyNumberFormat="1" applyFont="1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165" fontId="0" fillId="0" borderId="6" xfId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0" xfId="0" applyFont="1"/>
    <xf numFmtId="8" fontId="0" fillId="0" borderId="0" xfId="0" applyNumberFormat="1"/>
    <xf numFmtId="4" fontId="2" fillId="0" borderId="23" xfId="0" applyNumberFormat="1" applyFont="1" applyBorder="1"/>
    <xf numFmtId="0" fontId="0" fillId="0" borderId="13" xfId="0" applyFill="1" applyBorder="1" applyAlignment="1">
      <alignment vertical="center"/>
    </xf>
    <xf numFmtId="14" fontId="0" fillId="0" borderId="14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 wrapText="1"/>
    </xf>
    <xf numFmtId="165" fontId="0" fillId="0" borderId="0" xfId="1" applyFont="1" applyFill="1" applyBorder="1" applyAlignment="1">
      <alignment vertical="center"/>
    </xf>
    <xf numFmtId="14" fontId="0" fillId="0" borderId="0" xfId="0" applyNumberFormat="1" applyBorder="1" applyAlignment="1">
      <alignment vertical="center"/>
    </xf>
    <xf numFmtId="165" fontId="0" fillId="0" borderId="0" xfId="1" applyFont="1" applyBorder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left" vertical="top"/>
    </xf>
    <xf numFmtId="2" fontId="10" fillId="0" borderId="0" xfId="0" applyNumberFormat="1" applyFont="1" applyFill="1" applyAlignment="1">
      <alignment horizontal="left" vertical="top"/>
    </xf>
    <xf numFmtId="2" fontId="10" fillId="0" borderId="0" xfId="0" applyNumberFormat="1" applyFont="1" applyAlignment="1">
      <alignment horizontal="left" vertical="top"/>
    </xf>
    <xf numFmtId="2" fontId="10" fillId="0" borderId="0" xfId="0" applyNumberFormat="1" applyFont="1" applyAlignment="1">
      <alignment horizontal="left" vertical="center"/>
    </xf>
    <xf numFmtId="165" fontId="0" fillId="0" borderId="0" xfId="0" applyNumberFormat="1"/>
    <xf numFmtId="0" fontId="11" fillId="0" borderId="0" xfId="0" applyFont="1"/>
    <xf numFmtId="165" fontId="0" fillId="0" borderId="6" xfId="1" applyFont="1" applyBorder="1" applyAlignment="1">
      <alignment vertical="center"/>
    </xf>
    <xf numFmtId="0" fontId="1" fillId="0" borderId="0" xfId="0" applyFont="1" applyAlignment="1">
      <alignment horizontal="left" vertical="center" indent="7"/>
    </xf>
    <xf numFmtId="0" fontId="0" fillId="0" borderId="0" xfId="0" applyFont="1"/>
    <xf numFmtId="0" fontId="0" fillId="0" borderId="0" xfId="0" applyAlignment="1">
      <alignment vertical="top"/>
    </xf>
    <xf numFmtId="0" fontId="10" fillId="0" borderId="0" xfId="0" applyFont="1" applyFill="1" applyAlignment="1">
      <alignment horizontal="left" vertical="top"/>
    </xf>
    <xf numFmtId="3" fontId="2" fillId="0" borderId="0" xfId="0" applyNumberFormat="1" applyFont="1" applyFill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0" fillId="0" borderId="23" xfId="0" applyBorder="1"/>
    <xf numFmtId="165" fontId="0" fillId="0" borderId="6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ill="1"/>
    <xf numFmtId="2" fontId="0" fillId="0" borderId="0" xfId="0" applyNumberFormat="1"/>
    <xf numFmtId="0" fontId="14" fillId="6" borderId="26" xfId="0" applyFont="1" applyFill="1" applyBorder="1"/>
    <xf numFmtId="0" fontId="14" fillId="6" borderId="24" xfId="0" applyFont="1" applyFill="1" applyBorder="1"/>
    <xf numFmtId="0" fontId="14" fillId="6" borderId="27" xfId="0" applyFont="1" applyFill="1" applyBorder="1"/>
    <xf numFmtId="2" fontId="14" fillId="6" borderId="25" xfId="0" applyNumberFormat="1" applyFont="1" applyFill="1" applyBorder="1"/>
    <xf numFmtId="0" fontId="1" fillId="4" borderId="22" xfId="0" applyFont="1" applyFill="1" applyBorder="1"/>
    <xf numFmtId="0" fontId="0" fillId="4" borderId="22" xfId="0" applyFill="1" applyBorder="1"/>
    <xf numFmtId="0" fontId="0" fillId="0" borderId="22" xfId="0" applyBorder="1"/>
    <xf numFmtId="2" fontId="0" fillId="3" borderId="22" xfId="0" applyNumberFormat="1" applyFill="1" applyBorder="1"/>
    <xf numFmtId="2" fontId="0" fillId="0" borderId="22" xfId="0" applyNumberFormat="1" applyBorder="1"/>
    <xf numFmtId="2" fontId="0" fillId="0" borderId="22" xfId="0" applyNumberFormat="1" applyFill="1" applyBorder="1"/>
    <xf numFmtId="0" fontId="0" fillId="0" borderId="28" xfId="0" applyBorder="1"/>
    <xf numFmtId="2" fontId="0" fillId="0" borderId="28" xfId="0" applyNumberFormat="1" applyBorder="1"/>
    <xf numFmtId="0" fontId="1" fillId="5" borderId="29" xfId="0" applyFont="1" applyFill="1" applyBorder="1"/>
    <xf numFmtId="2" fontId="1" fillId="5" borderId="30" xfId="0" applyNumberFormat="1" applyFont="1" applyFill="1" applyBorder="1"/>
    <xf numFmtId="0" fontId="0" fillId="0" borderId="31" xfId="0" applyFont="1" applyBorder="1"/>
    <xf numFmtId="2" fontId="0" fillId="0" borderId="31" xfId="0" applyNumberFormat="1" applyBorder="1"/>
    <xf numFmtId="0" fontId="0" fillId="3" borderId="22" xfId="0" applyFill="1" applyBorder="1"/>
    <xf numFmtId="0" fontId="1" fillId="5" borderId="30" xfId="0" applyFont="1" applyFill="1" applyBorder="1"/>
    <xf numFmtId="0" fontId="16" fillId="0" borderId="22" xfId="0" applyFont="1" applyBorder="1" applyAlignment="1">
      <alignment horizontal="right"/>
    </xf>
    <xf numFmtId="0" fontId="16" fillId="0" borderId="28" xfId="0" applyFont="1" applyBorder="1" applyAlignment="1">
      <alignment horizontal="right"/>
    </xf>
    <xf numFmtId="0" fontId="13" fillId="6" borderId="32" xfId="0" applyFont="1" applyFill="1" applyBorder="1" applyAlignment="1">
      <alignment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right" vertical="center"/>
    </xf>
    <xf numFmtId="8" fontId="19" fillId="7" borderId="39" xfId="0" applyNumberFormat="1" applyFont="1" applyFill="1" applyBorder="1" applyAlignment="1">
      <alignment vertical="center"/>
    </xf>
    <xf numFmtId="0" fontId="19" fillId="7" borderId="39" xfId="0" applyFont="1" applyFill="1" applyBorder="1" applyAlignment="1">
      <alignment horizontal="right" vertical="center" wrapText="1"/>
    </xf>
    <xf numFmtId="8" fontId="19" fillId="7" borderId="40" xfId="0" applyNumberFormat="1" applyFont="1" applyFill="1" applyBorder="1" applyAlignment="1">
      <alignment vertical="center"/>
    </xf>
    <xf numFmtId="0" fontId="20" fillId="9" borderId="39" xfId="0" applyFont="1" applyFill="1" applyBorder="1" applyAlignment="1">
      <alignment horizontal="right" vertical="center"/>
    </xf>
    <xf numFmtId="8" fontId="20" fillId="9" borderId="40" xfId="0" applyNumberFormat="1" applyFont="1" applyFill="1" applyBorder="1" applyAlignment="1">
      <alignment vertical="center"/>
    </xf>
    <xf numFmtId="0" fontId="21" fillId="7" borderId="39" xfId="0" applyFont="1" applyFill="1" applyBorder="1" applyAlignment="1">
      <alignment horizontal="right" vertical="center"/>
    </xf>
    <xf numFmtId="8" fontId="22" fillId="7" borderId="39" xfId="0" applyNumberFormat="1" applyFont="1" applyFill="1" applyBorder="1" applyAlignment="1">
      <alignment vertical="center"/>
    </xf>
    <xf numFmtId="0" fontId="20" fillId="10" borderId="42" xfId="0" applyFont="1" applyFill="1" applyBorder="1" applyAlignment="1">
      <alignment horizontal="right" vertical="center"/>
    </xf>
    <xf numFmtId="8" fontId="20" fillId="10" borderId="42" xfId="0" applyNumberFormat="1" applyFont="1" applyFill="1" applyBorder="1" applyAlignment="1">
      <alignment vertical="center"/>
    </xf>
    <xf numFmtId="0" fontId="20" fillId="7" borderId="43" xfId="0" applyFont="1" applyFill="1" applyBorder="1" applyAlignment="1">
      <alignment horizontal="right" vertical="center"/>
    </xf>
    <xf numFmtId="8" fontId="20" fillId="7" borderId="43" xfId="0" applyNumberFormat="1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8" fontId="23" fillId="7" borderId="44" xfId="0" applyNumberFormat="1" applyFont="1" applyFill="1" applyBorder="1" applyAlignment="1">
      <alignment vertical="center"/>
    </xf>
    <xf numFmtId="8" fontId="21" fillId="7" borderId="39" xfId="0" applyNumberFormat="1" applyFont="1" applyFill="1" applyBorder="1" applyAlignment="1">
      <alignment vertical="center"/>
    </xf>
    <xf numFmtId="0" fontId="23" fillId="7" borderId="39" xfId="0" applyFont="1" applyFill="1" applyBorder="1" applyAlignment="1">
      <alignment horizontal="right" vertical="center"/>
    </xf>
    <xf numFmtId="8" fontId="23" fillId="7" borderId="39" xfId="0" applyNumberFormat="1" applyFont="1" applyFill="1" applyBorder="1" applyAlignment="1">
      <alignment vertical="center"/>
    </xf>
    <xf numFmtId="0" fontId="11" fillId="7" borderId="39" xfId="0" applyFont="1" applyFill="1" applyBorder="1" applyAlignment="1">
      <alignment horizontal="right" vertical="center"/>
    </xf>
    <xf numFmtId="0" fontId="24" fillId="11" borderId="39" xfId="0" applyFont="1" applyFill="1" applyBorder="1" applyAlignment="1">
      <alignment vertical="center" wrapText="1"/>
    </xf>
    <xf numFmtId="0" fontId="24" fillId="11" borderId="39" xfId="0" applyFont="1" applyFill="1" applyBorder="1" applyAlignment="1">
      <alignment horizontal="center" vertical="center" wrapText="1"/>
    </xf>
    <xf numFmtId="0" fontId="25" fillId="11" borderId="39" xfId="0" applyFont="1" applyFill="1" applyBorder="1" applyAlignment="1">
      <alignment horizontal="center" vertical="center" wrapText="1"/>
    </xf>
    <xf numFmtId="0" fontId="23" fillId="7" borderId="39" xfId="0" applyFont="1" applyFill="1" applyBorder="1" applyAlignment="1">
      <alignment vertical="center"/>
    </xf>
    <xf numFmtId="8" fontId="23" fillId="7" borderId="39" xfId="0" applyNumberFormat="1" applyFont="1" applyFill="1" applyBorder="1" applyAlignment="1">
      <alignment horizontal="center" vertical="center"/>
    </xf>
    <xf numFmtId="6" fontId="23" fillId="7" borderId="39" xfId="0" applyNumberFormat="1" applyFont="1" applyFill="1" applyBorder="1" applyAlignment="1">
      <alignment horizontal="center" vertical="center"/>
    </xf>
    <xf numFmtId="6" fontId="11" fillId="7" borderId="39" xfId="0" applyNumberFormat="1" applyFont="1" applyFill="1" applyBorder="1" applyAlignment="1">
      <alignment horizontal="center" vertical="center"/>
    </xf>
    <xf numFmtId="6" fontId="11" fillId="7" borderId="39" xfId="0" applyNumberFormat="1" applyFont="1" applyFill="1" applyBorder="1" applyAlignment="1">
      <alignment vertical="center"/>
    </xf>
    <xf numFmtId="8" fontId="26" fillId="7" borderId="39" xfId="0" applyNumberFormat="1" applyFont="1" applyFill="1" applyBorder="1" applyAlignment="1">
      <alignment horizontal="center" vertical="center"/>
    </xf>
    <xf numFmtId="8" fontId="20" fillId="7" borderId="39" xfId="0" applyNumberFormat="1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vertical="center"/>
    </xf>
    <xf numFmtId="8" fontId="24" fillId="11" borderId="39" xfId="0" applyNumberFormat="1" applyFont="1" applyFill="1" applyBorder="1" applyAlignment="1">
      <alignment vertical="center"/>
    </xf>
    <xf numFmtId="6" fontId="24" fillId="11" borderId="39" xfId="0" applyNumberFormat="1" applyFont="1" applyFill="1" applyBorder="1" applyAlignment="1">
      <alignment horizontal="center" vertical="center"/>
    </xf>
    <xf numFmtId="8" fontId="24" fillId="11" borderId="39" xfId="0" applyNumberFormat="1" applyFont="1" applyFill="1" applyBorder="1" applyAlignment="1">
      <alignment horizontal="center" vertical="center"/>
    </xf>
    <xf numFmtId="0" fontId="0" fillId="0" borderId="22" xfId="0" applyFill="1" applyBorder="1"/>
    <xf numFmtId="0" fontId="19" fillId="7" borderId="37" xfId="0" applyFont="1" applyFill="1" applyBorder="1" applyAlignment="1">
      <alignment horizontal="right" vertical="center"/>
    </xf>
    <xf numFmtId="0" fontId="0" fillId="0" borderId="45" xfId="0" applyBorder="1"/>
    <xf numFmtId="2" fontId="0" fillId="0" borderId="0" xfId="0" applyNumberFormat="1" applyFill="1"/>
    <xf numFmtId="0" fontId="0" fillId="0" borderId="22" xfId="0" applyFont="1" applyBorder="1"/>
    <xf numFmtId="1" fontId="0" fillId="0" borderId="22" xfId="0" applyNumberFormat="1" applyFont="1" applyBorder="1"/>
    <xf numFmtId="2" fontId="0" fillId="0" borderId="22" xfId="0" applyNumberFormat="1" applyFont="1" applyBorder="1"/>
    <xf numFmtId="2" fontId="0" fillId="0" borderId="22" xfId="0" applyNumberFormat="1" applyFont="1" applyFill="1" applyBorder="1"/>
    <xf numFmtId="0" fontId="15" fillId="0" borderId="0" xfId="0" applyFont="1" applyAlignment="1">
      <alignment horizontal="center"/>
    </xf>
    <xf numFmtId="0" fontId="17" fillId="7" borderId="36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8" fillId="8" borderId="37" xfId="0" applyFont="1" applyFill="1" applyBorder="1" applyAlignment="1">
      <alignment horizontal="left" vertical="center"/>
    </xf>
    <xf numFmtId="0" fontId="18" fillId="8" borderId="38" xfId="0" applyFont="1" applyFill="1" applyBorder="1" applyAlignment="1">
      <alignment horizontal="left" vertical="center"/>
    </xf>
    <xf numFmtId="0" fontId="18" fillId="8" borderId="4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EY Matthew [Maylands Peninsula Primary Sch]" id="{7F497C4A-A3BA-4FB2-9A97-A6BAD2C8CEDE}" userId="DAVEY Matthew [Maylands Peninsula Primary Sch]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4" dT="2022-06-28T03:49:27.67" personId="{7F497C4A-A3BA-4FB2-9A97-A6BAD2C8CEDE}" id="{F4574607-8758-497D-99F6-F4D66E411AF4}">
    <text>$517 taken off total as cash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62A76-CD30-4FB0-A0CF-3797A8A54F9E}">
  <sheetPr>
    <pageSetUpPr fitToPage="1"/>
  </sheetPr>
  <dimension ref="A1:K31"/>
  <sheetViews>
    <sheetView zoomScale="80" zoomScaleNormal="80" workbookViewId="0">
      <selection activeCell="F18" sqref="F18"/>
    </sheetView>
  </sheetViews>
  <sheetFormatPr defaultRowHeight="14.5" x14ac:dyDescent="0.35"/>
  <cols>
    <col min="1" max="1" width="35.7265625" customWidth="1"/>
    <col min="2" max="2" width="16.7265625" customWidth="1"/>
    <col min="3" max="3" width="20.453125" bestFit="1" customWidth="1"/>
    <col min="5" max="5" width="10.54296875" customWidth="1"/>
    <col min="6" max="6" width="10.26953125" bestFit="1" customWidth="1"/>
    <col min="10" max="10" width="11.7265625" customWidth="1"/>
    <col min="11" max="11" width="12.81640625" customWidth="1"/>
  </cols>
  <sheetData>
    <row r="1" spans="1:11" ht="18.5" x14ac:dyDescent="0.45">
      <c r="A1" s="29" t="s">
        <v>22</v>
      </c>
      <c r="B1" s="29"/>
      <c r="C1" s="28"/>
      <c r="D1" s="28"/>
      <c r="E1" s="28"/>
      <c r="F1" s="28"/>
    </row>
    <row r="2" spans="1:11" ht="18.5" x14ac:dyDescent="0.45">
      <c r="A2" s="29" t="s">
        <v>310</v>
      </c>
      <c r="B2" s="29"/>
      <c r="C2" s="28"/>
      <c r="D2" s="28"/>
      <c r="E2" s="28"/>
      <c r="F2" s="28"/>
    </row>
    <row r="3" spans="1:11" ht="18.5" x14ac:dyDescent="0.45">
      <c r="A3" s="29" t="s">
        <v>164</v>
      </c>
      <c r="B3" s="28"/>
      <c r="C3" s="28"/>
      <c r="D3" s="28"/>
      <c r="E3" s="28"/>
      <c r="F3" s="28"/>
    </row>
    <row r="4" spans="1:11" ht="18.5" x14ac:dyDescent="0.45">
      <c r="A4" s="29" t="s">
        <v>67</v>
      </c>
      <c r="B4" s="28"/>
      <c r="C4" s="28"/>
      <c r="D4" s="28"/>
      <c r="E4" s="28"/>
      <c r="F4" s="28"/>
    </row>
    <row r="5" spans="1:11" x14ac:dyDescent="0.35">
      <c r="A5" s="28"/>
      <c r="B5" s="28"/>
      <c r="C5" s="28"/>
      <c r="D5" s="30"/>
      <c r="E5" s="30"/>
      <c r="F5" s="30" t="s">
        <v>164</v>
      </c>
    </row>
    <row r="6" spans="1:11" ht="19" thickBot="1" x14ac:dyDescent="0.5">
      <c r="A6" s="29" t="s">
        <v>304</v>
      </c>
      <c r="B6" s="28"/>
      <c r="C6" s="31">
        <v>44593</v>
      </c>
      <c r="D6" s="30"/>
      <c r="E6" s="28"/>
      <c r="F6" s="83">
        <v>5461.35</v>
      </c>
    </row>
    <row r="7" spans="1:11" x14ac:dyDescent="0.35">
      <c r="A7" s="28"/>
      <c r="B7" s="27" t="s">
        <v>23</v>
      </c>
      <c r="C7" s="28"/>
      <c r="D7" s="30"/>
      <c r="E7" s="30"/>
      <c r="F7" s="30"/>
    </row>
    <row r="8" spans="1:11" x14ac:dyDescent="0.35">
      <c r="A8" s="28"/>
      <c r="B8" s="28" t="s">
        <v>312</v>
      </c>
      <c r="C8" s="28"/>
      <c r="D8" s="30"/>
      <c r="E8" s="30">
        <v>1590</v>
      </c>
      <c r="F8" s="30"/>
    </row>
    <row r="9" spans="1:11" x14ac:dyDescent="0.35">
      <c r="A9" s="28"/>
      <c r="B9" s="28" t="s">
        <v>316</v>
      </c>
      <c r="C9" s="28"/>
      <c r="D9" s="30"/>
      <c r="E9" s="49">
        <v>6000</v>
      </c>
      <c r="F9" s="48"/>
    </row>
    <row r="10" spans="1:11" ht="15" thickBot="1" x14ac:dyDescent="0.4">
      <c r="A10" s="28"/>
      <c r="B10" s="28"/>
      <c r="C10" s="28"/>
      <c r="D10" s="30"/>
      <c r="E10" s="49"/>
      <c r="F10" s="48"/>
    </row>
    <row r="11" spans="1:11" ht="15" thickBot="1" x14ac:dyDescent="0.4">
      <c r="A11" s="28"/>
      <c r="B11" s="27" t="s">
        <v>166</v>
      </c>
      <c r="C11" s="28"/>
      <c r="D11" s="30"/>
      <c r="E11" s="32">
        <f>SUM(E8:E10)</f>
        <v>7590</v>
      </c>
      <c r="F11" s="30"/>
    </row>
    <row r="12" spans="1:11" x14ac:dyDescent="0.35">
      <c r="A12" s="28"/>
      <c r="B12" s="28"/>
      <c r="C12" s="28"/>
      <c r="D12" s="30"/>
      <c r="E12" s="30"/>
      <c r="F12" s="30"/>
    </row>
    <row r="13" spans="1:11" x14ac:dyDescent="0.35">
      <c r="A13" s="28"/>
      <c r="B13" s="27" t="s">
        <v>305</v>
      </c>
      <c r="C13" s="28"/>
      <c r="D13" s="30"/>
      <c r="E13" s="30"/>
      <c r="F13" s="30"/>
    </row>
    <row r="14" spans="1:11" x14ac:dyDescent="0.35">
      <c r="A14" s="28"/>
      <c r="B14" s="28" t="s">
        <v>344</v>
      </c>
      <c r="C14" s="28" t="s">
        <v>347</v>
      </c>
      <c r="D14" s="30"/>
      <c r="E14" s="30">
        <v>275</v>
      </c>
      <c r="F14" s="30"/>
    </row>
    <row r="15" spans="1:11" ht="15" thickBot="1" x14ac:dyDescent="0.4">
      <c r="A15" s="28"/>
      <c r="B15" s="28"/>
      <c r="C15" s="28"/>
      <c r="D15" s="33"/>
      <c r="E15" s="2"/>
      <c r="F15" s="30"/>
      <c r="K15" s="60"/>
    </row>
    <row r="16" spans="1:11" ht="15" thickBot="1" x14ac:dyDescent="0.4">
      <c r="A16" s="28"/>
      <c r="B16" s="27" t="s">
        <v>307</v>
      </c>
      <c r="C16" s="28"/>
      <c r="D16" s="30"/>
      <c r="E16" s="32">
        <f>SUM(E14:E15)</f>
        <v>275</v>
      </c>
      <c r="F16" s="30"/>
    </row>
    <row r="17" spans="1:6" x14ac:dyDescent="0.35">
      <c r="A17" s="28"/>
      <c r="B17" s="28"/>
      <c r="C17" s="28"/>
      <c r="D17" s="30"/>
      <c r="E17" s="30"/>
      <c r="F17" s="30"/>
    </row>
    <row r="18" spans="1:6" ht="19" thickBot="1" x14ac:dyDescent="0.5">
      <c r="A18" s="29" t="s">
        <v>306</v>
      </c>
      <c r="B18" s="28"/>
      <c r="C18" s="31">
        <v>44691</v>
      </c>
      <c r="D18" s="30"/>
      <c r="E18" s="30"/>
      <c r="F18" s="61">
        <f>F6+E11-E16</f>
        <v>12776.35</v>
      </c>
    </row>
    <row r="19" spans="1:6" x14ac:dyDescent="0.35">
      <c r="A19" s="28"/>
      <c r="B19" s="28"/>
      <c r="C19" s="28"/>
      <c r="D19" s="30"/>
      <c r="E19" s="30"/>
      <c r="F19" s="30"/>
    </row>
    <row r="20" spans="1:6" x14ac:dyDescent="0.35">
      <c r="A20" s="27"/>
      <c r="B20" s="28"/>
      <c r="C20" s="28"/>
      <c r="D20" s="30"/>
      <c r="E20" s="30"/>
      <c r="F20" s="30"/>
    </row>
    <row r="21" spans="1:6" x14ac:dyDescent="0.35">
      <c r="A21" s="27" t="s">
        <v>104</v>
      </c>
      <c r="B21" s="28"/>
      <c r="C21" s="28"/>
      <c r="D21" s="30" t="s">
        <v>165</v>
      </c>
      <c r="E21" s="30"/>
      <c r="F21" s="30"/>
    </row>
    <row r="22" spans="1:6" x14ac:dyDescent="0.35">
      <c r="A22" s="27"/>
      <c r="B22" s="46"/>
      <c r="C22" s="70" t="s">
        <v>313</v>
      </c>
      <c r="D22" s="80" t="s">
        <v>331</v>
      </c>
      <c r="E22" s="50">
        <v>792</v>
      </c>
      <c r="F22" s="47"/>
    </row>
    <row r="23" spans="1:6" x14ac:dyDescent="0.35">
      <c r="A23" s="27"/>
      <c r="B23" s="46"/>
      <c r="C23" s="71" t="s">
        <v>315</v>
      </c>
      <c r="D23" s="81" t="s">
        <v>333</v>
      </c>
      <c r="E23" s="76">
        <v>1122</v>
      </c>
      <c r="F23" s="47"/>
    </row>
    <row r="24" spans="1:6" x14ac:dyDescent="0.35">
      <c r="A24" s="27"/>
      <c r="B24" s="59"/>
      <c r="C24" s="72" t="s">
        <v>346</v>
      </c>
      <c r="D24" s="82" t="s">
        <v>336</v>
      </c>
      <c r="E24" s="67">
        <v>119</v>
      </c>
      <c r="F24" s="30"/>
    </row>
    <row r="25" spans="1:6" x14ac:dyDescent="0.35">
      <c r="A25" s="27"/>
      <c r="B25" s="59"/>
      <c r="C25" s="73" t="s">
        <v>345</v>
      </c>
      <c r="D25" s="82" t="s">
        <v>338</v>
      </c>
      <c r="E25" s="67">
        <v>100</v>
      </c>
      <c r="F25" s="30"/>
    </row>
    <row r="26" spans="1:6" x14ac:dyDescent="0.35">
      <c r="A26" s="27"/>
      <c r="B26" s="34"/>
      <c r="C26" s="72" t="s">
        <v>325</v>
      </c>
      <c r="D26" s="82" t="s">
        <v>340</v>
      </c>
      <c r="E26" s="67">
        <v>2000</v>
      </c>
      <c r="F26" s="30"/>
    </row>
    <row r="27" spans="1:6" ht="15" thickBot="1" x14ac:dyDescent="0.4">
      <c r="A27" s="27"/>
      <c r="B27" s="59"/>
      <c r="D27" s="82"/>
      <c r="E27" s="65"/>
      <c r="F27" s="30"/>
    </row>
    <row r="28" spans="1:6" ht="15" thickBot="1" x14ac:dyDescent="0.4">
      <c r="A28" s="27" t="s">
        <v>82</v>
      </c>
      <c r="B28" s="28"/>
      <c r="C28" s="28"/>
      <c r="D28" s="30"/>
      <c r="E28" s="32">
        <f>SUM(E22:E27)</f>
        <v>4133</v>
      </c>
      <c r="F28" s="30"/>
    </row>
    <row r="29" spans="1:6" x14ac:dyDescent="0.35">
      <c r="A29" s="27"/>
      <c r="B29" s="28"/>
      <c r="C29" s="28"/>
      <c r="D29" s="30"/>
      <c r="E29" s="30"/>
      <c r="F29" s="28"/>
    </row>
    <row r="30" spans="1:6" ht="19" thickBot="1" x14ac:dyDescent="0.5">
      <c r="A30" s="29" t="s">
        <v>122</v>
      </c>
      <c r="B30" s="28"/>
      <c r="C30" s="28"/>
      <c r="D30" s="28"/>
      <c r="E30" s="28"/>
      <c r="F30" s="61">
        <f>F18-E28</f>
        <v>8643.35</v>
      </c>
    </row>
    <row r="31" spans="1:6" x14ac:dyDescent="0.35">
      <c r="A31" s="28"/>
      <c r="B31" s="28"/>
      <c r="C31" s="28"/>
      <c r="D31" s="28"/>
      <c r="E31" s="28"/>
      <c r="F31" s="28"/>
    </row>
  </sheetData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3550-916E-4539-A796-8411959D6D76}">
  <dimension ref="A1:J40"/>
  <sheetViews>
    <sheetView workbookViewId="0">
      <selection activeCell="G20" sqref="G20"/>
    </sheetView>
  </sheetViews>
  <sheetFormatPr defaultRowHeight="14.5" x14ac:dyDescent="0.35"/>
  <cols>
    <col min="2" max="2" width="15.453125" customWidth="1"/>
    <col min="3" max="3" width="16.7265625" customWidth="1"/>
    <col min="5" max="5" width="11.1796875" customWidth="1"/>
  </cols>
  <sheetData>
    <row r="1" spans="1:10" ht="18.5" x14ac:dyDescent="0.45">
      <c r="A1" s="29" t="s">
        <v>22</v>
      </c>
      <c r="B1" s="29"/>
      <c r="C1" s="28"/>
      <c r="D1" s="28"/>
      <c r="E1" s="28"/>
      <c r="F1" s="28"/>
    </row>
    <row r="2" spans="1:10" ht="18.5" x14ac:dyDescent="0.45">
      <c r="A2" s="29" t="s">
        <v>310</v>
      </c>
      <c r="B2" s="29"/>
      <c r="C2" s="28"/>
      <c r="D2" s="28"/>
      <c r="E2" s="28"/>
      <c r="F2" s="28"/>
    </row>
    <row r="3" spans="1:10" ht="18.5" x14ac:dyDescent="0.45">
      <c r="A3" s="29" t="s">
        <v>164</v>
      </c>
      <c r="B3" s="28"/>
      <c r="C3" s="28"/>
      <c r="D3" s="28"/>
      <c r="E3" s="28"/>
      <c r="F3" s="28"/>
    </row>
    <row r="4" spans="1:10" ht="18.5" x14ac:dyDescent="0.45">
      <c r="A4" s="29" t="s">
        <v>67</v>
      </c>
      <c r="B4" s="28"/>
      <c r="C4" s="28"/>
      <c r="D4" s="28"/>
      <c r="E4" s="28"/>
      <c r="F4" s="28"/>
    </row>
    <row r="5" spans="1:10" x14ac:dyDescent="0.35">
      <c r="A5" s="28"/>
      <c r="B5" s="28"/>
      <c r="C5" s="28"/>
      <c r="D5" s="30"/>
      <c r="E5" s="30"/>
      <c r="F5" s="30" t="s">
        <v>164</v>
      </c>
    </row>
    <row r="6" spans="1:10" ht="19" thickBot="1" x14ac:dyDescent="0.5">
      <c r="A6" s="29" t="s">
        <v>304</v>
      </c>
      <c r="B6" s="28"/>
      <c r="C6" s="31">
        <v>44691</v>
      </c>
      <c r="D6" s="30"/>
      <c r="E6" s="28"/>
      <c r="F6" s="83">
        <v>12771.35</v>
      </c>
    </row>
    <row r="7" spans="1:10" x14ac:dyDescent="0.35">
      <c r="A7" s="28"/>
      <c r="B7" s="27" t="s">
        <v>23</v>
      </c>
      <c r="C7" s="28"/>
      <c r="D7" s="30"/>
      <c r="E7" s="30"/>
      <c r="F7" s="30"/>
    </row>
    <row r="8" spans="1:10" x14ac:dyDescent="0.35">
      <c r="A8" s="28"/>
      <c r="B8" s="28"/>
      <c r="C8" s="28"/>
      <c r="D8" s="30"/>
      <c r="E8" s="30"/>
      <c r="F8" s="30"/>
    </row>
    <row r="9" spans="1:10" x14ac:dyDescent="0.35">
      <c r="A9" s="28"/>
      <c r="B9" s="28" t="s">
        <v>363</v>
      </c>
      <c r="C9" s="28"/>
      <c r="D9" s="30"/>
      <c r="E9" s="30">
        <v>0.15</v>
      </c>
      <c r="F9" s="30"/>
    </row>
    <row r="10" spans="1:10" x14ac:dyDescent="0.35">
      <c r="A10" s="28"/>
      <c r="B10" s="28" t="s">
        <v>316</v>
      </c>
      <c r="C10" s="28"/>
      <c r="D10" s="30"/>
      <c r="E10" s="49">
        <v>5500</v>
      </c>
      <c r="F10" s="48"/>
    </row>
    <row r="11" spans="1:10" ht="15" thickBot="1" x14ac:dyDescent="0.4">
      <c r="A11" s="28"/>
      <c r="B11" s="28"/>
      <c r="C11" s="28"/>
      <c r="D11" s="30"/>
      <c r="E11" s="49"/>
      <c r="F11" s="48"/>
    </row>
    <row r="12" spans="1:10" ht="15" thickBot="1" x14ac:dyDescent="0.4">
      <c r="A12" s="28"/>
      <c r="B12" s="27" t="s">
        <v>166</v>
      </c>
      <c r="C12" s="28"/>
      <c r="D12" s="30"/>
      <c r="E12" s="32">
        <f>SUM(E8:E11)</f>
        <v>5500.15</v>
      </c>
      <c r="F12" s="30"/>
    </row>
    <row r="13" spans="1:10" x14ac:dyDescent="0.35">
      <c r="A13" s="28"/>
      <c r="B13" s="28"/>
      <c r="C13" s="28"/>
      <c r="D13" s="30"/>
      <c r="E13" s="30"/>
      <c r="F13" s="30"/>
    </row>
    <row r="14" spans="1:10" x14ac:dyDescent="0.35">
      <c r="A14" s="28"/>
      <c r="B14" s="27" t="s">
        <v>305</v>
      </c>
      <c r="C14" s="28"/>
      <c r="D14" s="30"/>
      <c r="E14" s="30"/>
      <c r="F14" s="30"/>
      <c r="J14" s="2"/>
    </row>
    <row r="15" spans="1:10" x14ac:dyDescent="0.35">
      <c r="A15" s="28"/>
      <c r="B15" s="27"/>
      <c r="C15" s="28"/>
      <c r="D15" s="30"/>
      <c r="E15" s="30"/>
      <c r="F15" s="30"/>
    </row>
    <row r="16" spans="1:10" x14ac:dyDescent="0.35">
      <c r="A16" s="28"/>
      <c r="B16" s="28" t="s">
        <v>362</v>
      </c>
      <c r="C16" s="28"/>
      <c r="D16" s="30"/>
      <c r="E16" s="30">
        <v>54.5</v>
      </c>
      <c r="F16" s="30"/>
    </row>
    <row r="17" spans="1:6" x14ac:dyDescent="0.35">
      <c r="A17" s="28"/>
      <c r="B17" s="28" t="s">
        <v>354</v>
      </c>
      <c r="C17" s="28"/>
      <c r="D17" s="30"/>
      <c r="E17" s="30">
        <v>1140</v>
      </c>
      <c r="F17" s="30"/>
    </row>
    <row r="18" spans="1:6" x14ac:dyDescent="0.35">
      <c r="A18" s="28"/>
      <c r="B18" s="28" t="s">
        <v>353</v>
      </c>
      <c r="C18" s="28"/>
      <c r="D18" s="30"/>
      <c r="E18" s="30">
        <v>370.48</v>
      </c>
      <c r="F18" s="30"/>
    </row>
    <row r="19" spans="1:6" x14ac:dyDescent="0.35">
      <c r="A19" s="28"/>
      <c r="B19" s="28"/>
      <c r="C19" s="28"/>
      <c r="D19" s="30"/>
      <c r="E19" s="30"/>
      <c r="F19" s="30"/>
    </row>
    <row r="20" spans="1:6" ht="15" thickBot="1" x14ac:dyDescent="0.4">
      <c r="A20" s="28"/>
      <c r="B20" s="28"/>
      <c r="C20" s="28"/>
      <c r="D20" s="33"/>
      <c r="E20" s="2"/>
      <c r="F20" s="30"/>
    </row>
    <row r="21" spans="1:6" ht="15" thickBot="1" x14ac:dyDescent="0.4">
      <c r="A21" s="28"/>
      <c r="B21" s="27" t="s">
        <v>307</v>
      </c>
      <c r="C21" s="28"/>
      <c r="D21" s="30"/>
      <c r="E21" s="32">
        <f>SUM(E16:E20)</f>
        <v>1564.98</v>
      </c>
      <c r="F21" s="30"/>
    </row>
    <row r="22" spans="1:6" x14ac:dyDescent="0.35">
      <c r="A22" s="28"/>
      <c r="B22" s="28"/>
      <c r="C22" s="28"/>
      <c r="D22" s="30"/>
      <c r="E22" s="30"/>
      <c r="F22" s="30"/>
    </row>
    <row r="23" spans="1:6" ht="19" thickBot="1" x14ac:dyDescent="0.5">
      <c r="A23" s="29" t="s">
        <v>306</v>
      </c>
      <c r="B23" s="28"/>
      <c r="C23" s="31">
        <v>44691</v>
      </c>
      <c r="D23" s="30"/>
      <c r="E23" s="30"/>
      <c r="F23" s="61">
        <f>F6+E12-E21</f>
        <v>16706.52</v>
      </c>
    </row>
    <row r="24" spans="1:6" x14ac:dyDescent="0.35">
      <c r="A24" s="28"/>
      <c r="B24" s="28"/>
      <c r="C24" s="28"/>
      <c r="D24" s="30"/>
      <c r="E24" s="30"/>
      <c r="F24" s="30"/>
    </row>
    <row r="25" spans="1:6" x14ac:dyDescent="0.35">
      <c r="A25" s="27"/>
      <c r="B25" s="28"/>
      <c r="C25" s="28"/>
      <c r="D25" s="30"/>
      <c r="E25" s="30"/>
      <c r="F25" s="30"/>
    </row>
    <row r="26" spans="1:6" x14ac:dyDescent="0.35">
      <c r="A26" s="27" t="s">
        <v>104</v>
      </c>
      <c r="B26" s="28"/>
      <c r="C26" s="28"/>
      <c r="D26" s="30" t="s">
        <v>165</v>
      </c>
      <c r="E26" s="30"/>
      <c r="F26" s="30"/>
    </row>
    <row r="27" spans="1:6" x14ac:dyDescent="0.35">
      <c r="A27" s="27"/>
      <c r="B27" s="46"/>
      <c r="C27" s="70" t="s">
        <v>313</v>
      </c>
      <c r="D27" s="80" t="s">
        <v>331</v>
      </c>
      <c r="E27" s="50">
        <v>792</v>
      </c>
      <c r="F27" s="47"/>
    </row>
    <row r="28" spans="1:6" x14ac:dyDescent="0.35">
      <c r="A28" s="27"/>
      <c r="B28" s="46"/>
      <c r="C28" s="71" t="s">
        <v>315</v>
      </c>
      <c r="D28" s="81" t="s">
        <v>333</v>
      </c>
      <c r="E28" s="84">
        <v>1122</v>
      </c>
      <c r="F28" s="47"/>
    </row>
    <row r="29" spans="1:6" x14ac:dyDescent="0.35">
      <c r="A29" s="27"/>
      <c r="B29" s="59"/>
      <c r="C29" s="72" t="s">
        <v>346</v>
      </c>
      <c r="D29" s="82" t="s">
        <v>336</v>
      </c>
      <c r="E29" s="67">
        <v>119</v>
      </c>
      <c r="F29" s="30"/>
    </row>
    <row r="30" spans="1:6" x14ac:dyDescent="0.35">
      <c r="A30" s="27"/>
      <c r="B30" s="59"/>
      <c r="C30" s="73" t="s">
        <v>345</v>
      </c>
      <c r="D30" s="82" t="s">
        <v>338</v>
      </c>
      <c r="E30" s="67">
        <v>100</v>
      </c>
      <c r="F30" s="30"/>
    </row>
    <row r="31" spans="1:6" x14ac:dyDescent="0.35">
      <c r="A31" s="27"/>
      <c r="B31" s="34"/>
      <c r="C31" s="72" t="s">
        <v>325</v>
      </c>
      <c r="D31" s="82" t="s">
        <v>340</v>
      </c>
      <c r="E31" s="67">
        <v>2000</v>
      </c>
      <c r="F31" s="30"/>
    </row>
    <row r="32" spans="1:6" x14ac:dyDescent="0.35">
      <c r="A32" s="27"/>
      <c r="B32" s="34"/>
      <c r="C32" s="72" t="s">
        <v>364</v>
      </c>
      <c r="D32" s="82" t="s">
        <v>352</v>
      </c>
      <c r="E32" s="67">
        <v>60</v>
      </c>
      <c r="F32" s="30"/>
    </row>
    <row r="33" spans="1:6" x14ac:dyDescent="0.35">
      <c r="A33" s="27"/>
      <c r="B33" s="34"/>
      <c r="C33" s="72" t="s">
        <v>368</v>
      </c>
      <c r="D33" s="82" t="s">
        <v>356</v>
      </c>
      <c r="E33" s="67">
        <v>150</v>
      </c>
      <c r="F33" s="30"/>
    </row>
    <row r="34" spans="1:6" x14ac:dyDescent="0.35">
      <c r="A34" s="27"/>
      <c r="B34" s="34"/>
      <c r="C34" s="72" t="s">
        <v>366</v>
      </c>
      <c r="D34" s="82" t="s">
        <v>355</v>
      </c>
      <c r="E34" s="67">
        <v>500</v>
      </c>
      <c r="F34" s="30"/>
    </row>
    <row r="35" spans="1:6" x14ac:dyDescent="0.35">
      <c r="A35" s="27"/>
      <c r="B35" s="34"/>
      <c r="C35" s="72" t="s">
        <v>365</v>
      </c>
      <c r="D35" s="82" t="s">
        <v>358</v>
      </c>
      <c r="E35" s="67">
        <v>221</v>
      </c>
      <c r="F35" s="30"/>
    </row>
    <row r="36" spans="1:6" ht="15" thickBot="1" x14ac:dyDescent="0.4">
      <c r="A36" s="27"/>
      <c r="B36" s="59"/>
      <c r="D36" s="82"/>
      <c r="E36" s="65"/>
      <c r="F36" s="30"/>
    </row>
    <row r="37" spans="1:6" ht="15" thickBot="1" x14ac:dyDescent="0.4">
      <c r="A37" s="27" t="s">
        <v>82</v>
      </c>
      <c r="B37" s="28"/>
      <c r="C37" s="28"/>
      <c r="D37" s="30"/>
      <c r="E37" s="32">
        <f>SUM(E27:E36)</f>
        <v>5064</v>
      </c>
      <c r="F37" s="30"/>
    </row>
    <row r="38" spans="1:6" x14ac:dyDescent="0.35">
      <c r="A38" s="27"/>
      <c r="B38" s="28"/>
      <c r="C38" s="28"/>
      <c r="D38" s="30"/>
      <c r="E38" s="30"/>
      <c r="F38" s="28"/>
    </row>
    <row r="39" spans="1:6" ht="19" thickBot="1" x14ac:dyDescent="0.5">
      <c r="A39" s="29" t="s">
        <v>122</v>
      </c>
      <c r="B39" s="28"/>
      <c r="C39" s="28"/>
      <c r="D39" s="28"/>
      <c r="E39" s="28"/>
      <c r="F39" s="61">
        <f>F23-E37</f>
        <v>11642.52</v>
      </c>
    </row>
    <row r="40" spans="1:6" x14ac:dyDescent="0.35">
      <c r="A40" s="28"/>
      <c r="B40" s="28"/>
      <c r="C40" s="28"/>
      <c r="D40" s="28"/>
      <c r="E40" s="28"/>
      <c r="F40" s="28"/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filterMode="1">
    <pageSetUpPr fitToPage="1"/>
  </sheetPr>
  <dimension ref="B2:I339"/>
  <sheetViews>
    <sheetView topLeftCell="C1" zoomScale="69" zoomScaleNormal="69" zoomScalePageLayoutView="90" workbookViewId="0">
      <pane ySplit="115" topLeftCell="A116" activePane="bottomLeft" state="frozen"/>
      <selection pane="bottomLeft" activeCell="G128" sqref="G128"/>
    </sheetView>
  </sheetViews>
  <sheetFormatPr defaultColWidth="8.7265625" defaultRowHeight="14.5" x14ac:dyDescent="0.35"/>
  <cols>
    <col min="1" max="1" width="2.7265625" style="39" customWidth="1"/>
    <col min="2" max="2" width="9.26953125" style="39" customWidth="1"/>
    <col min="3" max="3" width="12.453125" style="39" customWidth="1"/>
    <col min="4" max="4" width="75.7265625" style="39" customWidth="1"/>
    <col min="5" max="5" width="13.1796875" style="39" customWidth="1"/>
    <col min="6" max="6" width="18.1796875" style="39" customWidth="1"/>
    <col min="7" max="7" width="19.453125" style="39" customWidth="1"/>
    <col min="8" max="8" width="10.453125" style="39" customWidth="1"/>
    <col min="9" max="9" width="18.26953125" style="56" customWidth="1"/>
    <col min="10" max="16384" width="8.7265625" style="39"/>
  </cols>
  <sheetData>
    <row r="2" spans="2:9" ht="15.75" customHeight="1" x14ac:dyDescent="0.35">
      <c r="B2" s="40" t="s">
        <v>165</v>
      </c>
      <c r="C2" s="42" t="s">
        <v>158</v>
      </c>
      <c r="D2" s="43" t="s">
        <v>132</v>
      </c>
      <c r="E2" s="43" t="s">
        <v>103</v>
      </c>
      <c r="F2" s="43" t="s">
        <v>133</v>
      </c>
      <c r="G2" s="43" t="s">
        <v>134</v>
      </c>
      <c r="H2" s="51" t="s">
        <v>229</v>
      </c>
      <c r="I2" s="54" t="s">
        <v>303</v>
      </c>
    </row>
    <row r="3" spans="2:9" customFormat="1" hidden="1" x14ac:dyDescent="0.35">
      <c r="B3" s="3">
        <v>1</v>
      </c>
      <c r="C3" s="4">
        <v>41346</v>
      </c>
      <c r="D3" s="5" t="s">
        <v>249</v>
      </c>
      <c r="E3" s="6">
        <v>254.93</v>
      </c>
      <c r="F3" s="7" t="s">
        <v>250</v>
      </c>
      <c r="G3" s="7" t="s">
        <v>216</v>
      </c>
      <c r="H3" s="8"/>
      <c r="I3" t="s">
        <v>264</v>
      </c>
    </row>
    <row r="4" spans="2:9" customFormat="1" hidden="1" x14ac:dyDescent="0.35">
      <c r="B4" s="3">
        <v>2</v>
      </c>
      <c r="C4" s="4">
        <v>41346</v>
      </c>
      <c r="D4" s="9" t="s">
        <v>31</v>
      </c>
      <c r="E4" s="10">
        <v>73.87</v>
      </c>
      <c r="F4" s="7" t="s">
        <v>250</v>
      </c>
      <c r="G4" s="11" t="s">
        <v>79</v>
      </c>
      <c r="H4" s="12"/>
      <c r="I4" t="s">
        <v>265</v>
      </c>
    </row>
    <row r="5" spans="2:9" customFormat="1" hidden="1" x14ac:dyDescent="0.35">
      <c r="B5" s="3">
        <v>3</v>
      </c>
      <c r="C5" s="4">
        <v>41346</v>
      </c>
      <c r="D5" s="9" t="s">
        <v>154</v>
      </c>
      <c r="E5" s="10">
        <v>32.56</v>
      </c>
      <c r="F5" s="7" t="s">
        <v>250</v>
      </c>
      <c r="G5" s="11" t="s">
        <v>216</v>
      </c>
      <c r="H5" s="12"/>
      <c r="I5" t="s">
        <v>266</v>
      </c>
    </row>
    <row r="6" spans="2:9" customFormat="1" hidden="1" x14ac:dyDescent="0.35">
      <c r="B6" s="3">
        <v>4</v>
      </c>
      <c r="C6" s="4">
        <v>41346</v>
      </c>
      <c r="D6" s="9" t="s">
        <v>245</v>
      </c>
      <c r="E6" s="10">
        <v>50</v>
      </c>
      <c r="F6" s="7" t="s">
        <v>250</v>
      </c>
      <c r="G6" s="11" t="s">
        <v>79</v>
      </c>
      <c r="H6" s="12"/>
      <c r="I6" t="s">
        <v>267</v>
      </c>
    </row>
    <row r="7" spans="2:9" customFormat="1" ht="26" hidden="1" x14ac:dyDescent="0.35">
      <c r="B7" s="3">
        <v>5</v>
      </c>
      <c r="C7" s="4">
        <v>41346</v>
      </c>
      <c r="D7" s="9" t="s">
        <v>234</v>
      </c>
      <c r="E7" s="10"/>
      <c r="F7" s="7" t="s">
        <v>250</v>
      </c>
      <c r="G7" s="11" t="s">
        <v>235</v>
      </c>
      <c r="H7" s="13" t="s">
        <v>247</v>
      </c>
      <c r="I7" t="s">
        <v>268</v>
      </c>
    </row>
    <row r="8" spans="2:9" customFormat="1" ht="37.5" hidden="1" x14ac:dyDescent="0.35">
      <c r="B8" s="3">
        <v>6</v>
      </c>
      <c r="C8" s="4">
        <v>41346</v>
      </c>
      <c r="D8" s="9" t="s">
        <v>167</v>
      </c>
      <c r="E8" s="10">
        <v>165</v>
      </c>
      <c r="F8" s="7" t="s">
        <v>250</v>
      </c>
      <c r="G8" s="11" t="s">
        <v>168</v>
      </c>
      <c r="H8" s="13" t="s">
        <v>169</v>
      </c>
      <c r="I8" t="s">
        <v>269</v>
      </c>
    </row>
    <row r="9" spans="2:9" customFormat="1" ht="25.5" hidden="1" customHeight="1" x14ac:dyDescent="0.35">
      <c r="B9" s="3">
        <v>7</v>
      </c>
      <c r="C9" s="14">
        <v>41346</v>
      </c>
      <c r="D9" s="9" t="s">
        <v>24</v>
      </c>
      <c r="E9" s="10">
        <v>995</v>
      </c>
      <c r="F9" s="11" t="s">
        <v>25</v>
      </c>
      <c r="G9" s="11" t="s">
        <v>26</v>
      </c>
      <c r="H9" s="12"/>
      <c r="I9" t="s">
        <v>270</v>
      </c>
    </row>
    <row r="10" spans="2:9" customFormat="1" hidden="1" x14ac:dyDescent="0.35">
      <c r="B10" s="3">
        <v>8</v>
      </c>
      <c r="C10" s="14">
        <v>41410</v>
      </c>
      <c r="D10" s="9" t="s">
        <v>57</v>
      </c>
      <c r="E10" s="10">
        <v>99.9</v>
      </c>
      <c r="F10" s="11" t="s">
        <v>79</v>
      </c>
      <c r="G10" s="11" t="s">
        <v>250</v>
      </c>
      <c r="H10" s="12"/>
      <c r="I10" t="s">
        <v>247</v>
      </c>
    </row>
    <row r="11" spans="2:9" customFormat="1" ht="25" hidden="1" x14ac:dyDescent="0.35">
      <c r="B11" s="3">
        <v>9</v>
      </c>
      <c r="C11" s="14">
        <v>41410</v>
      </c>
      <c r="D11" s="9" t="s">
        <v>53</v>
      </c>
      <c r="E11" s="10"/>
      <c r="F11" s="11" t="s">
        <v>25</v>
      </c>
      <c r="G11" s="15" t="s">
        <v>54</v>
      </c>
      <c r="H11" s="13" t="s">
        <v>55</v>
      </c>
      <c r="I11" t="s">
        <v>271</v>
      </c>
    </row>
    <row r="12" spans="2:9" customFormat="1" ht="37.5" hidden="1" x14ac:dyDescent="0.35">
      <c r="B12" s="3">
        <v>10</v>
      </c>
      <c r="C12" s="14">
        <v>41410</v>
      </c>
      <c r="D12" s="9" t="s">
        <v>128</v>
      </c>
      <c r="E12" s="10">
        <v>500</v>
      </c>
      <c r="F12" s="11" t="s">
        <v>250</v>
      </c>
      <c r="G12" s="11" t="s">
        <v>235</v>
      </c>
      <c r="H12" s="13" t="s">
        <v>129</v>
      </c>
      <c r="I12" t="s">
        <v>272</v>
      </c>
    </row>
    <row r="13" spans="2:9" customFormat="1" hidden="1" x14ac:dyDescent="0.35">
      <c r="B13" s="3">
        <v>11</v>
      </c>
      <c r="C13" s="14">
        <v>41410</v>
      </c>
      <c r="D13" s="9" t="s">
        <v>62</v>
      </c>
      <c r="E13" s="10">
        <v>500</v>
      </c>
      <c r="F13" s="11" t="s">
        <v>26</v>
      </c>
      <c r="G13" s="11" t="s">
        <v>56</v>
      </c>
      <c r="H13" s="13"/>
      <c r="I13" t="s">
        <v>273</v>
      </c>
    </row>
    <row r="14" spans="2:9" customFormat="1" hidden="1" x14ac:dyDescent="0.35">
      <c r="B14" s="3">
        <v>12</v>
      </c>
      <c r="C14" s="14">
        <v>41438</v>
      </c>
      <c r="D14" s="9" t="s">
        <v>105</v>
      </c>
      <c r="E14" s="10">
        <v>60</v>
      </c>
      <c r="F14" s="11" t="s">
        <v>168</v>
      </c>
      <c r="G14" s="11" t="s">
        <v>106</v>
      </c>
      <c r="H14" s="12"/>
      <c r="I14" t="s">
        <v>274</v>
      </c>
    </row>
    <row r="15" spans="2:9" customFormat="1" ht="26" hidden="1" x14ac:dyDescent="0.35">
      <c r="B15" s="3">
        <v>13</v>
      </c>
      <c r="C15" s="14">
        <v>41438</v>
      </c>
      <c r="D15" s="9" t="s">
        <v>44</v>
      </c>
      <c r="E15" s="10"/>
      <c r="F15" s="11" t="s">
        <v>17</v>
      </c>
      <c r="G15" s="11" t="s">
        <v>235</v>
      </c>
      <c r="H15" s="13" t="s">
        <v>247</v>
      </c>
      <c r="I15" t="s">
        <v>275</v>
      </c>
    </row>
    <row r="16" spans="2:9" customFormat="1" ht="26" hidden="1" x14ac:dyDescent="0.35">
      <c r="B16" s="3">
        <v>14</v>
      </c>
      <c r="C16" s="14">
        <v>41438</v>
      </c>
      <c r="D16" s="9" t="s">
        <v>0</v>
      </c>
      <c r="E16" s="10">
        <v>269.91000000000003</v>
      </c>
      <c r="F16" s="11" t="s">
        <v>168</v>
      </c>
      <c r="G16" s="11" t="s">
        <v>14</v>
      </c>
      <c r="H16" s="12"/>
      <c r="I16" t="s">
        <v>247</v>
      </c>
    </row>
    <row r="17" spans="2:9" customFormat="1" ht="27.75" hidden="1" customHeight="1" x14ac:dyDescent="0.35">
      <c r="B17" s="3">
        <v>15</v>
      </c>
      <c r="C17" s="14">
        <v>41438</v>
      </c>
      <c r="D17" s="9" t="s">
        <v>219</v>
      </c>
      <c r="E17" s="10">
        <v>2000</v>
      </c>
      <c r="F17" s="11" t="s">
        <v>235</v>
      </c>
      <c r="G17" s="11" t="s">
        <v>106</v>
      </c>
      <c r="H17" s="12"/>
      <c r="I17" t="s">
        <v>276</v>
      </c>
    </row>
    <row r="18" spans="2:9" customFormat="1" ht="26" hidden="1" x14ac:dyDescent="0.35">
      <c r="B18" s="3">
        <v>16</v>
      </c>
      <c r="C18" s="14">
        <v>41459</v>
      </c>
      <c r="D18" s="9" t="s">
        <v>223</v>
      </c>
      <c r="E18" s="10">
        <v>500</v>
      </c>
      <c r="F18" s="11" t="s">
        <v>25</v>
      </c>
      <c r="G18" s="11" t="s">
        <v>14</v>
      </c>
      <c r="H18" s="12"/>
      <c r="I18" t="s">
        <v>277</v>
      </c>
    </row>
    <row r="19" spans="2:9" customFormat="1" ht="26" hidden="1" x14ac:dyDescent="0.35">
      <c r="B19" s="3">
        <v>17</v>
      </c>
      <c r="C19" s="14">
        <v>41459</v>
      </c>
      <c r="D19" s="9" t="s">
        <v>244</v>
      </c>
      <c r="E19" s="10">
        <v>212</v>
      </c>
      <c r="F19" s="11" t="s">
        <v>250</v>
      </c>
      <c r="G19" s="11" t="s">
        <v>17</v>
      </c>
      <c r="H19" s="12"/>
      <c r="I19" t="s">
        <v>274</v>
      </c>
    </row>
    <row r="20" spans="2:9" customFormat="1" ht="50" hidden="1" x14ac:dyDescent="0.35">
      <c r="B20" s="3">
        <v>18</v>
      </c>
      <c r="C20" s="14">
        <v>41487</v>
      </c>
      <c r="D20" s="9" t="s">
        <v>201</v>
      </c>
      <c r="E20" s="10">
        <v>600</v>
      </c>
      <c r="F20" s="11" t="s">
        <v>250</v>
      </c>
      <c r="G20" s="11" t="s">
        <v>26</v>
      </c>
      <c r="H20" s="13" t="s">
        <v>185</v>
      </c>
      <c r="I20" t="s">
        <v>247</v>
      </c>
    </row>
    <row r="21" spans="2:9" customFormat="1" hidden="1" x14ac:dyDescent="0.35">
      <c r="B21" s="3">
        <v>19</v>
      </c>
      <c r="C21" s="14">
        <v>41487</v>
      </c>
      <c r="D21" s="9" t="s">
        <v>224</v>
      </c>
      <c r="E21" s="10">
        <v>900</v>
      </c>
      <c r="F21" s="11" t="s">
        <v>250</v>
      </c>
      <c r="G21" s="11" t="s">
        <v>26</v>
      </c>
      <c r="H21" s="12"/>
      <c r="I21" t="s">
        <v>278</v>
      </c>
    </row>
    <row r="22" spans="2:9" customFormat="1" ht="12.75" hidden="1" customHeight="1" x14ac:dyDescent="0.35">
      <c r="B22" s="3">
        <v>20</v>
      </c>
      <c r="C22" s="14">
        <v>41487</v>
      </c>
      <c r="D22" s="9" t="s">
        <v>248</v>
      </c>
      <c r="E22" s="10">
        <v>250</v>
      </c>
      <c r="F22" s="11" t="s">
        <v>26</v>
      </c>
      <c r="G22" s="11" t="s">
        <v>250</v>
      </c>
      <c r="H22" s="12"/>
      <c r="I22" t="s">
        <v>251</v>
      </c>
    </row>
    <row r="23" spans="2:9" customFormat="1" ht="26" hidden="1" x14ac:dyDescent="0.35">
      <c r="B23" s="3">
        <v>21</v>
      </c>
      <c r="C23" s="14">
        <v>41522</v>
      </c>
      <c r="D23" s="9" t="s">
        <v>112</v>
      </c>
      <c r="E23" s="10">
        <v>7000</v>
      </c>
      <c r="F23" s="11" t="s">
        <v>26</v>
      </c>
      <c r="G23" s="11" t="s">
        <v>168</v>
      </c>
      <c r="H23" s="16"/>
      <c r="I23" t="s">
        <v>252</v>
      </c>
    </row>
    <row r="24" spans="2:9" customFormat="1" ht="75" hidden="1" x14ac:dyDescent="0.35">
      <c r="B24" s="3">
        <v>22</v>
      </c>
      <c r="C24" s="14">
        <v>41522</v>
      </c>
      <c r="D24" s="9" t="s">
        <v>177</v>
      </c>
      <c r="E24" s="10"/>
      <c r="F24" s="11" t="s">
        <v>235</v>
      </c>
      <c r="G24" s="11" t="s">
        <v>196</v>
      </c>
      <c r="H24" s="13" t="s">
        <v>114</v>
      </c>
      <c r="I24" t="s">
        <v>279</v>
      </c>
    </row>
    <row r="25" spans="2:9" customFormat="1" ht="25" hidden="1" x14ac:dyDescent="0.35">
      <c r="B25" s="3">
        <v>23</v>
      </c>
      <c r="C25" s="14">
        <v>41522</v>
      </c>
      <c r="D25" s="9" t="s">
        <v>143</v>
      </c>
      <c r="E25" s="10">
        <v>124</v>
      </c>
      <c r="F25" s="11" t="s">
        <v>26</v>
      </c>
      <c r="G25" s="11" t="s">
        <v>168</v>
      </c>
      <c r="H25" s="13" t="s">
        <v>179</v>
      </c>
      <c r="I25" t="s">
        <v>280</v>
      </c>
    </row>
    <row r="26" spans="2:9" customFormat="1" ht="26" hidden="1" x14ac:dyDescent="0.35">
      <c r="B26" s="3">
        <v>24</v>
      </c>
      <c r="C26" s="14">
        <v>41522</v>
      </c>
      <c r="D26" s="9" t="s">
        <v>34</v>
      </c>
      <c r="E26" s="10">
        <v>50</v>
      </c>
      <c r="F26" s="11" t="s">
        <v>235</v>
      </c>
      <c r="G26" s="11" t="s">
        <v>168</v>
      </c>
      <c r="H26" s="12"/>
      <c r="I26" t="s">
        <v>274</v>
      </c>
    </row>
    <row r="27" spans="2:9" customFormat="1" ht="12.75" hidden="1" customHeight="1" x14ac:dyDescent="0.35">
      <c r="B27" s="3">
        <v>25</v>
      </c>
      <c r="C27" s="14">
        <v>41522</v>
      </c>
      <c r="D27" s="9" t="s">
        <v>49</v>
      </c>
      <c r="E27" s="10">
        <v>108</v>
      </c>
      <c r="F27" s="11" t="s">
        <v>235</v>
      </c>
      <c r="G27" s="15" t="s">
        <v>54</v>
      </c>
      <c r="H27" s="12"/>
      <c r="I27" t="s">
        <v>263</v>
      </c>
    </row>
    <row r="28" spans="2:9" customFormat="1" ht="50" hidden="1" x14ac:dyDescent="0.35">
      <c r="B28" s="3">
        <v>26</v>
      </c>
      <c r="C28" s="14">
        <v>41522</v>
      </c>
      <c r="D28" s="9" t="s">
        <v>151</v>
      </c>
      <c r="E28" s="10">
        <v>500</v>
      </c>
      <c r="F28" s="11" t="s">
        <v>196</v>
      </c>
      <c r="G28" s="11" t="s">
        <v>26</v>
      </c>
      <c r="H28" s="13" t="s">
        <v>35</v>
      </c>
      <c r="I28" t="s">
        <v>281</v>
      </c>
    </row>
    <row r="29" spans="2:9" customFormat="1" ht="38.5" hidden="1" x14ac:dyDescent="0.35">
      <c r="B29" s="3">
        <v>27</v>
      </c>
      <c r="C29" s="14">
        <v>41522</v>
      </c>
      <c r="D29" s="9" t="s">
        <v>152</v>
      </c>
      <c r="E29" s="10">
        <v>50</v>
      </c>
      <c r="F29" s="11" t="s">
        <v>56</v>
      </c>
      <c r="G29" s="11" t="s">
        <v>26</v>
      </c>
      <c r="H29" s="13" t="s">
        <v>131</v>
      </c>
      <c r="I29" t="s">
        <v>282</v>
      </c>
    </row>
    <row r="30" spans="2:9" customFormat="1" ht="50" hidden="1" x14ac:dyDescent="0.35">
      <c r="B30" s="3">
        <v>28</v>
      </c>
      <c r="C30" s="14">
        <v>41528</v>
      </c>
      <c r="D30" s="9" t="s">
        <v>99</v>
      </c>
      <c r="E30" s="10">
        <v>1200</v>
      </c>
      <c r="F30" s="11" t="s">
        <v>26</v>
      </c>
      <c r="G30" s="11" t="s">
        <v>250</v>
      </c>
      <c r="H30" s="13" t="s">
        <v>35</v>
      </c>
      <c r="I30" t="s">
        <v>1</v>
      </c>
    </row>
    <row r="31" spans="2:9" customFormat="1" ht="26" hidden="1" x14ac:dyDescent="0.35">
      <c r="B31" s="3">
        <v>29</v>
      </c>
      <c r="C31" s="14">
        <v>41571</v>
      </c>
      <c r="D31" s="9" t="s">
        <v>230</v>
      </c>
      <c r="E31" s="10"/>
      <c r="F31" s="11" t="s">
        <v>235</v>
      </c>
      <c r="G31" s="11" t="s">
        <v>26</v>
      </c>
      <c r="H31" s="13" t="s">
        <v>247</v>
      </c>
      <c r="I31" t="s">
        <v>283</v>
      </c>
    </row>
    <row r="32" spans="2:9" customFormat="1" ht="26" hidden="1" x14ac:dyDescent="0.35">
      <c r="B32" s="3">
        <v>30</v>
      </c>
      <c r="C32" s="14">
        <v>41571</v>
      </c>
      <c r="D32" s="9" t="s">
        <v>42</v>
      </c>
      <c r="E32" s="10">
        <v>1000</v>
      </c>
      <c r="F32" s="11" t="s">
        <v>26</v>
      </c>
      <c r="G32" s="11" t="s">
        <v>250</v>
      </c>
      <c r="H32" s="12"/>
      <c r="I32" t="s">
        <v>284</v>
      </c>
    </row>
    <row r="33" spans="2:9" customFormat="1" ht="25.5" hidden="1" customHeight="1" x14ac:dyDescent="0.35">
      <c r="B33" s="3">
        <v>31</v>
      </c>
      <c r="C33" s="14">
        <v>41571</v>
      </c>
      <c r="D33" s="9" t="s">
        <v>153</v>
      </c>
      <c r="E33" s="10">
        <v>615</v>
      </c>
      <c r="F33" s="11" t="s">
        <v>25</v>
      </c>
      <c r="G33" s="11" t="s">
        <v>26</v>
      </c>
      <c r="H33" s="13" t="s">
        <v>232</v>
      </c>
      <c r="I33" t="s">
        <v>285</v>
      </c>
    </row>
    <row r="34" spans="2:9" customFormat="1" ht="26" hidden="1" x14ac:dyDescent="0.35">
      <c r="B34" s="3">
        <v>32</v>
      </c>
      <c r="C34" s="14">
        <v>41571</v>
      </c>
      <c r="D34" s="9" t="s">
        <v>212</v>
      </c>
      <c r="E34" s="10">
        <v>225</v>
      </c>
      <c r="F34" s="17" t="s">
        <v>235</v>
      </c>
      <c r="G34" s="17" t="s">
        <v>54</v>
      </c>
      <c r="H34" s="12"/>
      <c r="I34" t="s">
        <v>286</v>
      </c>
    </row>
    <row r="35" spans="2:9" customFormat="1" hidden="1" x14ac:dyDescent="0.35">
      <c r="B35" s="3">
        <v>33</v>
      </c>
      <c r="C35" s="14">
        <v>41599</v>
      </c>
      <c r="D35" s="9" t="s">
        <v>161</v>
      </c>
      <c r="E35" s="10">
        <v>39.950000000000003</v>
      </c>
      <c r="F35" s="7" t="s">
        <v>250</v>
      </c>
      <c r="G35" s="7" t="s">
        <v>26</v>
      </c>
      <c r="H35" s="12"/>
      <c r="I35" t="s">
        <v>247</v>
      </c>
    </row>
    <row r="36" spans="2:9" customFormat="1" hidden="1" x14ac:dyDescent="0.35">
      <c r="B36" s="3">
        <v>34</v>
      </c>
      <c r="C36" s="14">
        <v>41711</v>
      </c>
      <c r="D36" s="18" t="s">
        <v>162</v>
      </c>
      <c r="E36" s="10">
        <v>800</v>
      </c>
      <c r="F36" s="11" t="s">
        <v>25</v>
      </c>
      <c r="G36" s="11" t="s">
        <v>163</v>
      </c>
      <c r="H36" s="12"/>
      <c r="I36" t="s">
        <v>247</v>
      </c>
    </row>
    <row r="37" spans="2:9" customFormat="1" hidden="1" x14ac:dyDescent="0.35">
      <c r="B37" s="3">
        <v>35</v>
      </c>
      <c r="C37" s="14">
        <v>41711</v>
      </c>
      <c r="D37" s="18" t="s">
        <v>207</v>
      </c>
      <c r="E37" s="15">
        <v>1500</v>
      </c>
      <c r="F37" s="11" t="s">
        <v>25</v>
      </c>
      <c r="G37" s="11" t="s">
        <v>163</v>
      </c>
      <c r="H37" s="13"/>
      <c r="I37" t="s">
        <v>247</v>
      </c>
    </row>
    <row r="38" spans="2:9" customFormat="1" ht="50" hidden="1" x14ac:dyDescent="0.35">
      <c r="B38" s="3">
        <v>36</v>
      </c>
      <c r="C38" s="14">
        <v>41711</v>
      </c>
      <c r="D38" s="18" t="s">
        <v>214</v>
      </c>
      <c r="E38" s="15">
        <v>400</v>
      </c>
      <c r="F38" s="11" t="s">
        <v>163</v>
      </c>
      <c r="G38" s="11" t="s">
        <v>25</v>
      </c>
      <c r="H38" s="19" t="s">
        <v>246</v>
      </c>
      <c r="I38" t="s">
        <v>247</v>
      </c>
    </row>
    <row r="39" spans="2:9" customFormat="1" ht="50" hidden="1" x14ac:dyDescent="0.35">
      <c r="B39" s="3">
        <v>37</v>
      </c>
      <c r="C39" s="14">
        <v>41711</v>
      </c>
      <c r="D39" s="18" t="s">
        <v>209</v>
      </c>
      <c r="E39" s="15">
        <v>1000</v>
      </c>
      <c r="F39" s="11" t="s">
        <v>163</v>
      </c>
      <c r="G39" s="11" t="s">
        <v>26</v>
      </c>
      <c r="H39" s="19" t="s">
        <v>246</v>
      </c>
      <c r="I39" t="s">
        <v>287</v>
      </c>
    </row>
    <row r="40" spans="2:9" customFormat="1" ht="87" hidden="1" x14ac:dyDescent="0.35">
      <c r="B40" s="3">
        <v>38</v>
      </c>
      <c r="C40" s="14">
        <v>41711</v>
      </c>
      <c r="D40" s="18" t="s">
        <v>210</v>
      </c>
      <c r="E40" s="10">
        <v>1000</v>
      </c>
      <c r="F40" s="11" t="s">
        <v>163</v>
      </c>
      <c r="G40" s="11" t="s">
        <v>211</v>
      </c>
      <c r="H40" s="12" t="s">
        <v>160</v>
      </c>
      <c r="I40" t="s">
        <v>274</v>
      </c>
    </row>
    <row r="41" spans="2:9" customFormat="1" ht="58" hidden="1" x14ac:dyDescent="0.35">
      <c r="B41" s="3">
        <v>39</v>
      </c>
      <c r="C41" s="14">
        <v>41711</v>
      </c>
      <c r="D41" s="18" t="s">
        <v>188</v>
      </c>
      <c r="E41" s="10">
        <v>400</v>
      </c>
      <c r="F41" s="11" t="s">
        <v>163</v>
      </c>
      <c r="G41" s="11" t="s">
        <v>211</v>
      </c>
      <c r="H41" s="12" t="s">
        <v>208</v>
      </c>
      <c r="I41" t="s">
        <v>288</v>
      </c>
    </row>
    <row r="42" spans="2:9" customFormat="1" ht="58" hidden="1" x14ac:dyDescent="0.35">
      <c r="B42" s="3">
        <v>40</v>
      </c>
      <c r="C42" s="14">
        <v>41711</v>
      </c>
      <c r="D42" s="18" t="s">
        <v>41</v>
      </c>
      <c r="E42" s="10">
        <v>600</v>
      </c>
      <c r="F42" s="11" t="s">
        <v>25</v>
      </c>
      <c r="G42" s="11" t="s">
        <v>26</v>
      </c>
      <c r="H42" s="12" t="s">
        <v>208</v>
      </c>
      <c r="I42" t="s">
        <v>279</v>
      </c>
    </row>
    <row r="43" spans="2:9" customFormat="1" hidden="1" x14ac:dyDescent="0.35">
      <c r="B43" s="3">
        <v>41</v>
      </c>
      <c r="C43" s="14">
        <v>41767</v>
      </c>
      <c r="D43" s="18" t="s">
        <v>87</v>
      </c>
      <c r="E43" s="15">
        <v>6500</v>
      </c>
      <c r="F43" s="11" t="s">
        <v>26</v>
      </c>
      <c r="G43" s="11" t="s">
        <v>235</v>
      </c>
      <c r="H43" s="12"/>
      <c r="I43" t="s">
        <v>289</v>
      </c>
    </row>
    <row r="44" spans="2:9" customFormat="1" ht="25" hidden="1" x14ac:dyDescent="0.35">
      <c r="B44" s="20">
        <v>42</v>
      </c>
      <c r="C44" s="21">
        <v>41775</v>
      </c>
      <c r="D44" s="22" t="s">
        <v>60</v>
      </c>
      <c r="E44" s="15"/>
      <c r="F44" s="17" t="s">
        <v>211</v>
      </c>
      <c r="G44" s="17" t="s">
        <v>79</v>
      </c>
      <c r="H44" s="19" t="s">
        <v>247</v>
      </c>
      <c r="I44" t="s">
        <v>290</v>
      </c>
    </row>
    <row r="45" spans="2:9" customFormat="1" ht="29" hidden="1" x14ac:dyDescent="0.35">
      <c r="B45" s="20">
        <v>43</v>
      </c>
      <c r="C45" s="21">
        <v>41795</v>
      </c>
      <c r="D45" s="22" t="s">
        <v>174</v>
      </c>
      <c r="E45" s="15">
        <f>259.92+51</f>
        <v>310.92</v>
      </c>
      <c r="F45" s="15" t="s">
        <v>163</v>
      </c>
      <c r="G45" s="15" t="s">
        <v>235</v>
      </c>
      <c r="H45" s="23"/>
      <c r="I45" t="s">
        <v>291</v>
      </c>
    </row>
    <row r="46" spans="2:9" customFormat="1" hidden="1" x14ac:dyDescent="0.35">
      <c r="B46" s="20">
        <v>44</v>
      </c>
      <c r="C46" s="21">
        <v>41795</v>
      </c>
      <c r="D46" s="22" t="s">
        <v>117</v>
      </c>
      <c r="E46" s="15">
        <v>24.97</v>
      </c>
      <c r="F46" s="15" t="s">
        <v>26</v>
      </c>
      <c r="G46" s="15" t="s">
        <v>79</v>
      </c>
      <c r="H46" s="23"/>
      <c r="I46" t="s">
        <v>253</v>
      </c>
    </row>
    <row r="47" spans="2:9" customFormat="1" ht="29" hidden="1" x14ac:dyDescent="0.35">
      <c r="B47" s="20">
        <v>45</v>
      </c>
      <c r="C47" s="21">
        <v>41851</v>
      </c>
      <c r="D47" s="24" t="s">
        <v>146</v>
      </c>
      <c r="E47" s="15"/>
      <c r="F47" s="15" t="s">
        <v>235</v>
      </c>
      <c r="G47" s="15" t="s">
        <v>163</v>
      </c>
      <c r="H47" s="23" t="s">
        <v>247</v>
      </c>
      <c r="I47" t="s">
        <v>247</v>
      </c>
    </row>
    <row r="48" spans="2:9" customFormat="1" ht="29" hidden="1" x14ac:dyDescent="0.35">
      <c r="B48" s="20">
        <v>46</v>
      </c>
      <c r="C48" s="21">
        <v>41851</v>
      </c>
      <c r="D48" s="9" t="s">
        <v>116</v>
      </c>
      <c r="E48" s="15"/>
      <c r="F48" s="15" t="s">
        <v>54</v>
      </c>
      <c r="G48" s="15" t="s">
        <v>235</v>
      </c>
      <c r="H48" s="23" t="s">
        <v>247</v>
      </c>
      <c r="I48" t="s">
        <v>247</v>
      </c>
    </row>
    <row r="49" spans="2:9" customFormat="1" ht="50" hidden="1" x14ac:dyDescent="0.35">
      <c r="B49" s="20">
        <v>47</v>
      </c>
      <c r="C49" s="21">
        <v>41851</v>
      </c>
      <c r="D49" s="22" t="s">
        <v>92</v>
      </c>
      <c r="E49" s="15">
        <v>500</v>
      </c>
      <c r="F49" s="15" t="s">
        <v>26</v>
      </c>
      <c r="G49" s="15" t="s">
        <v>163</v>
      </c>
      <c r="H49" s="19" t="s">
        <v>221</v>
      </c>
      <c r="I49" t="s">
        <v>292</v>
      </c>
    </row>
    <row r="50" spans="2:9" customFormat="1" ht="87" hidden="1" x14ac:dyDescent="0.35">
      <c r="B50" s="20">
        <v>48</v>
      </c>
      <c r="C50" s="21">
        <v>41870</v>
      </c>
      <c r="D50" s="9" t="s">
        <v>197</v>
      </c>
      <c r="E50" s="15">
        <v>3000</v>
      </c>
      <c r="F50" s="17" t="s">
        <v>235</v>
      </c>
      <c r="G50" s="17" t="s">
        <v>56</v>
      </c>
      <c r="H50" s="23" t="s">
        <v>198</v>
      </c>
      <c r="I50" t="s">
        <v>292</v>
      </c>
    </row>
    <row r="51" spans="2:9" customFormat="1" ht="50" hidden="1" x14ac:dyDescent="0.35">
      <c r="B51" s="20">
        <v>49</v>
      </c>
      <c r="C51" s="21">
        <v>41879</v>
      </c>
      <c r="D51" s="22" t="s">
        <v>199</v>
      </c>
      <c r="E51" s="15">
        <v>300</v>
      </c>
      <c r="F51" s="15" t="s">
        <v>54</v>
      </c>
      <c r="G51" s="15" t="s">
        <v>163</v>
      </c>
      <c r="H51" s="19" t="s">
        <v>246</v>
      </c>
      <c r="I51" t="s">
        <v>293</v>
      </c>
    </row>
    <row r="52" spans="2:9" customFormat="1" ht="58" hidden="1" x14ac:dyDescent="0.35">
      <c r="B52" s="20">
        <v>50</v>
      </c>
      <c r="C52" s="21">
        <v>41879</v>
      </c>
      <c r="D52" s="22" t="s">
        <v>225</v>
      </c>
      <c r="E52" s="15">
        <v>1400</v>
      </c>
      <c r="F52" s="15" t="s">
        <v>26</v>
      </c>
      <c r="G52" s="15" t="s">
        <v>54</v>
      </c>
      <c r="H52" s="23" t="s">
        <v>237</v>
      </c>
      <c r="I52" t="s">
        <v>294</v>
      </c>
    </row>
    <row r="53" spans="2:9" customFormat="1" ht="58" hidden="1" x14ac:dyDescent="0.35">
      <c r="B53" s="20">
        <v>51</v>
      </c>
      <c r="C53" s="21">
        <v>41879</v>
      </c>
      <c r="D53" s="22" t="s">
        <v>142</v>
      </c>
      <c r="E53" s="15">
        <v>1500</v>
      </c>
      <c r="F53" s="15" t="s">
        <v>163</v>
      </c>
      <c r="G53" s="15" t="s">
        <v>26</v>
      </c>
      <c r="H53" s="23" t="s">
        <v>237</v>
      </c>
      <c r="I53" t="s">
        <v>258</v>
      </c>
    </row>
    <row r="54" spans="2:9" customFormat="1" ht="50" hidden="1" x14ac:dyDescent="0.35">
      <c r="B54" s="20">
        <v>52</v>
      </c>
      <c r="C54" s="21">
        <v>41879</v>
      </c>
      <c r="D54" s="22" t="s">
        <v>113</v>
      </c>
      <c r="E54" s="15">
        <v>500</v>
      </c>
      <c r="F54" s="15" t="s">
        <v>163</v>
      </c>
      <c r="G54" s="15" t="s">
        <v>54</v>
      </c>
      <c r="H54" s="19" t="s">
        <v>246</v>
      </c>
      <c r="I54" t="s">
        <v>279</v>
      </c>
    </row>
    <row r="55" spans="2:9" customFormat="1" hidden="1" x14ac:dyDescent="0.35">
      <c r="B55" s="20">
        <v>53</v>
      </c>
      <c r="C55" s="21">
        <v>41879</v>
      </c>
      <c r="D55" s="24" t="s">
        <v>186</v>
      </c>
      <c r="E55" s="15">
        <v>200</v>
      </c>
      <c r="F55" s="15" t="s">
        <v>26</v>
      </c>
      <c r="G55" s="15" t="s">
        <v>54</v>
      </c>
      <c r="H55" s="23"/>
      <c r="I55" t="s">
        <v>295</v>
      </c>
    </row>
    <row r="56" spans="2:9" customFormat="1" hidden="1" x14ac:dyDescent="0.35">
      <c r="B56" s="20">
        <v>54</v>
      </c>
      <c r="C56" s="21">
        <v>41935</v>
      </c>
      <c r="D56" s="22" t="s">
        <v>233</v>
      </c>
      <c r="E56" s="15">
        <v>10118.049999999999</v>
      </c>
      <c r="F56" s="15" t="s">
        <v>26</v>
      </c>
      <c r="G56" s="15" t="s">
        <v>163</v>
      </c>
      <c r="H56" s="23"/>
      <c r="I56" t="s">
        <v>296</v>
      </c>
    </row>
    <row r="57" spans="2:9" customFormat="1" ht="25" hidden="1" x14ac:dyDescent="0.35">
      <c r="B57" s="20">
        <v>55</v>
      </c>
      <c r="C57" s="21">
        <v>41963</v>
      </c>
      <c r="D57" s="24" t="s">
        <v>72</v>
      </c>
      <c r="E57" s="15"/>
      <c r="F57" s="17" t="s">
        <v>56</v>
      </c>
      <c r="G57" s="17" t="s">
        <v>79</v>
      </c>
      <c r="H57" s="19" t="s">
        <v>247</v>
      </c>
      <c r="I57" t="s">
        <v>274</v>
      </c>
    </row>
    <row r="58" spans="2:9" customFormat="1" hidden="1" x14ac:dyDescent="0.35">
      <c r="B58" s="20">
        <v>56</v>
      </c>
      <c r="C58" s="21">
        <v>41963</v>
      </c>
      <c r="D58" s="24" t="s">
        <v>176</v>
      </c>
      <c r="E58" s="15">
        <v>10000</v>
      </c>
      <c r="F58" s="17" t="s">
        <v>211</v>
      </c>
      <c r="G58" s="17" t="s">
        <v>26</v>
      </c>
      <c r="H58" s="23"/>
      <c r="I58" t="s">
        <v>297</v>
      </c>
    </row>
    <row r="59" spans="2:9" customFormat="1" ht="58" hidden="1" x14ac:dyDescent="0.35">
      <c r="B59" s="20">
        <v>57</v>
      </c>
      <c r="C59" s="21">
        <v>41963</v>
      </c>
      <c r="D59" s="24" t="s">
        <v>48</v>
      </c>
      <c r="E59" s="15">
        <v>200</v>
      </c>
      <c r="F59" s="17" t="s">
        <v>56</v>
      </c>
      <c r="G59" s="17" t="s">
        <v>26</v>
      </c>
      <c r="H59" s="23" t="s">
        <v>208</v>
      </c>
      <c r="I59" t="s">
        <v>298</v>
      </c>
    </row>
    <row r="60" spans="2:9" customFormat="1" ht="29" hidden="1" x14ac:dyDescent="0.35">
      <c r="B60" s="20">
        <v>58</v>
      </c>
      <c r="C60" s="21">
        <v>41963</v>
      </c>
      <c r="D60" s="24" t="s">
        <v>46</v>
      </c>
      <c r="E60" s="15">
        <v>700</v>
      </c>
      <c r="F60" s="17" t="s">
        <v>56</v>
      </c>
      <c r="G60" s="17" t="s">
        <v>26</v>
      </c>
      <c r="H60" s="23" t="s">
        <v>73</v>
      </c>
      <c r="I60" t="s">
        <v>257</v>
      </c>
    </row>
    <row r="61" spans="2:9" customFormat="1" ht="25" hidden="1" x14ac:dyDescent="0.35">
      <c r="B61" s="20">
        <v>59</v>
      </c>
      <c r="C61" s="21">
        <v>41963</v>
      </c>
      <c r="D61" s="9" t="s">
        <v>156</v>
      </c>
      <c r="E61" s="15"/>
      <c r="F61" s="17" t="s">
        <v>79</v>
      </c>
      <c r="G61" s="17" t="s">
        <v>157</v>
      </c>
      <c r="H61" s="19" t="s">
        <v>247</v>
      </c>
    </row>
    <row r="62" spans="2:9" customFormat="1" ht="87" hidden="1" x14ac:dyDescent="0.35">
      <c r="B62" s="20">
        <v>60</v>
      </c>
      <c r="C62" s="21">
        <v>41963</v>
      </c>
      <c r="D62" s="24" t="s">
        <v>135</v>
      </c>
      <c r="E62" s="15">
        <v>3500</v>
      </c>
      <c r="F62" s="17" t="s">
        <v>26</v>
      </c>
      <c r="G62" s="17" t="s">
        <v>56</v>
      </c>
      <c r="H62" s="23" t="s">
        <v>155</v>
      </c>
      <c r="I62" t="s">
        <v>299</v>
      </c>
    </row>
    <row r="63" spans="2:9" customFormat="1" ht="58" hidden="1" x14ac:dyDescent="0.35">
      <c r="B63" s="20">
        <v>61</v>
      </c>
      <c r="C63" s="21">
        <v>42047</v>
      </c>
      <c r="D63" s="24" t="s">
        <v>226</v>
      </c>
      <c r="E63" s="15">
        <v>250</v>
      </c>
      <c r="F63" s="17" t="s">
        <v>26</v>
      </c>
      <c r="G63" s="17" t="s">
        <v>163</v>
      </c>
      <c r="H63" s="23" t="s">
        <v>227</v>
      </c>
    </row>
    <row r="64" spans="2:9" customFormat="1" ht="87" hidden="1" x14ac:dyDescent="0.35">
      <c r="B64" s="20">
        <v>62</v>
      </c>
      <c r="C64" s="21">
        <v>42047</v>
      </c>
      <c r="D64" s="24" t="s">
        <v>228</v>
      </c>
      <c r="E64" s="15">
        <v>1500</v>
      </c>
      <c r="F64" s="17" t="s">
        <v>26</v>
      </c>
      <c r="G64" s="17" t="s">
        <v>163</v>
      </c>
      <c r="H64" s="23" t="s">
        <v>12</v>
      </c>
      <c r="I64" t="s">
        <v>300</v>
      </c>
    </row>
    <row r="65" spans="2:9" customFormat="1" ht="29" hidden="1" x14ac:dyDescent="0.35">
      <c r="B65" s="20">
        <v>63</v>
      </c>
      <c r="C65" s="21">
        <v>42047</v>
      </c>
      <c r="D65" s="24" t="s">
        <v>123</v>
      </c>
      <c r="E65" s="15"/>
      <c r="F65" s="15" t="s">
        <v>163</v>
      </c>
      <c r="G65" s="17" t="s">
        <v>211</v>
      </c>
      <c r="H65" s="23" t="s">
        <v>247</v>
      </c>
    </row>
    <row r="66" spans="2:9" customFormat="1" ht="145" hidden="1" x14ac:dyDescent="0.35">
      <c r="B66" s="20">
        <v>64</v>
      </c>
      <c r="C66" s="21">
        <v>42047</v>
      </c>
      <c r="D66" s="24" t="s">
        <v>75</v>
      </c>
      <c r="E66" s="15">
        <f>1535+735</f>
        <v>2270</v>
      </c>
      <c r="F66" s="17" t="s">
        <v>157</v>
      </c>
      <c r="G66" s="17" t="s">
        <v>76</v>
      </c>
      <c r="H66" s="23" t="s">
        <v>65</v>
      </c>
      <c r="I66" t="s">
        <v>301</v>
      </c>
    </row>
    <row r="67" spans="2:9" customFormat="1" ht="43.5" hidden="1" x14ac:dyDescent="0.35">
      <c r="B67" s="20">
        <v>65</v>
      </c>
      <c r="C67" s="21">
        <v>42047</v>
      </c>
      <c r="D67" s="24" t="s">
        <v>175</v>
      </c>
      <c r="E67" s="15">
        <v>6000</v>
      </c>
      <c r="F67" s="17" t="s">
        <v>163</v>
      </c>
      <c r="G67" s="17" t="s">
        <v>26</v>
      </c>
      <c r="H67" s="23" t="s">
        <v>173</v>
      </c>
      <c r="I67" t="s">
        <v>302</v>
      </c>
    </row>
    <row r="68" spans="2:9" customFormat="1" ht="43.5" hidden="1" x14ac:dyDescent="0.35">
      <c r="B68" s="20">
        <v>66</v>
      </c>
      <c r="C68" s="21">
        <v>42047</v>
      </c>
      <c r="D68" s="24" t="s">
        <v>93</v>
      </c>
      <c r="E68" s="15">
        <v>2000</v>
      </c>
      <c r="F68" s="17" t="s">
        <v>91</v>
      </c>
      <c r="G68" s="17" t="s">
        <v>26</v>
      </c>
      <c r="H68" s="23" t="s">
        <v>98</v>
      </c>
      <c r="I68" t="s">
        <v>247</v>
      </c>
    </row>
    <row r="69" spans="2:9" customFormat="1" ht="29" hidden="1" x14ac:dyDescent="0.35">
      <c r="B69" s="20">
        <v>67</v>
      </c>
      <c r="C69" s="21">
        <v>42047</v>
      </c>
      <c r="D69" s="24" t="s">
        <v>220</v>
      </c>
      <c r="E69" s="15">
        <v>1400</v>
      </c>
      <c r="F69" s="17" t="s">
        <v>26</v>
      </c>
      <c r="G69" s="17" t="s">
        <v>157</v>
      </c>
      <c r="H69" s="23" t="s">
        <v>184</v>
      </c>
      <c r="I69" t="s">
        <v>247</v>
      </c>
    </row>
    <row r="70" spans="2:9" customFormat="1" ht="43.5" hidden="1" x14ac:dyDescent="0.35">
      <c r="B70" s="20">
        <v>68</v>
      </c>
      <c r="C70" s="21">
        <v>42047</v>
      </c>
      <c r="D70" s="24" t="s">
        <v>64</v>
      </c>
      <c r="E70" s="15">
        <v>5100</v>
      </c>
      <c r="F70" s="17" t="s">
        <v>163</v>
      </c>
      <c r="G70" s="17" t="s">
        <v>26</v>
      </c>
      <c r="H70" s="23" t="s">
        <v>90</v>
      </c>
      <c r="I70" t="s">
        <v>259</v>
      </c>
    </row>
    <row r="71" spans="2:9" customFormat="1" ht="87" hidden="1" x14ac:dyDescent="0.35">
      <c r="B71" s="20">
        <v>69</v>
      </c>
      <c r="C71" s="21">
        <v>42082</v>
      </c>
      <c r="D71" s="24" t="s">
        <v>193</v>
      </c>
      <c r="E71" s="15">
        <v>2000</v>
      </c>
      <c r="F71" s="15" t="s">
        <v>194</v>
      </c>
      <c r="G71" s="15" t="s">
        <v>195</v>
      </c>
      <c r="H71" s="23" t="s">
        <v>40</v>
      </c>
      <c r="I71" t="s">
        <v>262</v>
      </c>
    </row>
    <row r="72" spans="2:9" customFormat="1" ht="43.5" hidden="1" x14ac:dyDescent="0.35">
      <c r="B72" s="20">
        <v>70</v>
      </c>
      <c r="C72" s="21">
        <v>42082</v>
      </c>
      <c r="D72" s="24" t="s">
        <v>144</v>
      </c>
      <c r="E72" s="15">
        <v>600</v>
      </c>
      <c r="F72" s="15" t="s">
        <v>145</v>
      </c>
      <c r="G72" s="15" t="s">
        <v>96</v>
      </c>
      <c r="H72" s="23" t="s">
        <v>98</v>
      </c>
      <c r="I72" t="s">
        <v>262</v>
      </c>
    </row>
    <row r="73" spans="2:9" customFormat="1" ht="29" hidden="1" x14ac:dyDescent="0.35">
      <c r="B73" s="20">
        <v>71</v>
      </c>
      <c r="C73" s="21">
        <v>42082</v>
      </c>
      <c r="D73" s="24" t="s">
        <v>222</v>
      </c>
      <c r="E73" s="15"/>
      <c r="F73" s="15" t="s">
        <v>242</v>
      </c>
      <c r="G73" s="15" t="s">
        <v>96</v>
      </c>
      <c r="H73" s="23" t="s">
        <v>243</v>
      </c>
    </row>
    <row r="74" spans="2:9" customFormat="1" ht="58" hidden="1" x14ac:dyDescent="0.35">
      <c r="B74" s="20">
        <v>72</v>
      </c>
      <c r="C74" s="21">
        <v>42082</v>
      </c>
      <c r="D74" s="24" t="s">
        <v>39</v>
      </c>
      <c r="E74" s="15">
        <v>300</v>
      </c>
      <c r="F74" s="15" t="s">
        <v>96</v>
      </c>
      <c r="G74" s="15" t="s">
        <v>145</v>
      </c>
      <c r="H74" s="23" t="s">
        <v>237</v>
      </c>
      <c r="I74" t="s">
        <v>247</v>
      </c>
    </row>
    <row r="75" spans="2:9" customFormat="1" ht="43.5" hidden="1" x14ac:dyDescent="0.35">
      <c r="B75" s="20">
        <v>73</v>
      </c>
      <c r="C75" s="21">
        <v>42082</v>
      </c>
      <c r="D75" s="24" t="s">
        <v>215</v>
      </c>
      <c r="E75" s="15">
        <v>300</v>
      </c>
      <c r="F75" s="15" t="s">
        <v>96</v>
      </c>
      <c r="G75" s="15" t="s">
        <v>195</v>
      </c>
      <c r="H75" s="23" t="s">
        <v>183</v>
      </c>
      <c r="I75" t="s">
        <v>254</v>
      </c>
    </row>
    <row r="76" spans="2:9" customFormat="1" ht="43.5" hidden="1" x14ac:dyDescent="0.35">
      <c r="B76" s="20">
        <v>74</v>
      </c>
      <c r="C76" s="21">
        <v>42082</v>
      </c>
      <c r="D76" s="24" t="s">
        <v>203</v>
      </c>
      <c r="E76" s="15">
        <v>1500</v>
      </c>
      <c r="F76" s="15" t="s">
        <v>96</v>
      </c>
      <c r="G76" s="15" t="s">
        <v>204</v>
      </c>
      <c r="H76" s="23" t="s">
        <v>98</v>
      </c>
      <c r="I76" t="s">
        <v>260</v>
      </c>
    </row>
    <row r="77" spans="2:9" customFormat="1" ht="29" hidden="1" x14ac:dyDescent="0.35">
      <c r="B77" s="20">
        <v>75</v>
      </c>
      <c r="C77" s="21">
        <v>42124</v>
      </c>
      <c r="D77" s="24" t="s">
        <v>205</v>
      </c>
      <c r="E77" s="15"/>
      <c r="F77" s="15" t="s">
        <v>96</v>
      </c>
      <c r="G77" s="15" t="s">
        <v>145</v>
      </c>
      <c r="H77" s="23" t="s">
        <v>243</v>
      </c>
      <c r="I77" t="s">
        <v>256</v>
      </c>
    </row>
    <row r="78" spans="2:9" customFormat="1" ht="29" hidden="1" x14ac:dyDescent="0.35">
      <c r="B78" s="20">
        <v>76</v>
      </c>
      <c r="C78" s="21">
        <v>42124</v>
      </c>
      <c r="D78" s="24" t="s">
        <v>206</v>
      </c>
      <c r="E78" s="15">
        <v>770</v>
      </c>
      <c r="F78" s="15" t="s">
        <v>96</v>
      </c>
      <c r="G78" s="15" t="s">
        <v>61</v>
      </c>
      <c r="H78" s="23" t="s">
        <v>66</v>
      </c>
      <c r="I78" t="s">
        <v>261</v>
      </c>
    </row>
    <row r="79" spans="2:9" customFormat="1" ht="29" hidden="1" x14ac:dyDescent="0.35">
      <c r="B79" s="20">
        <v>77</v>
      </c>
      <c r="C79" s="21">
        <v>42152</v>
      </c>
      <c r="D79" s="24" t="s">
        <v>141</v>
      </c>
      <c r="E79" s="15"/>
      <c r="F79" s="15" t="s">
        <v>145</v>
      </c>
      <c r="G79" s="15" t="s">
        <v>96</v>
      </c>
      <c r="H79" s="23" t="s">
        <v>243</v>
      </c>
      <c r="I79" t="s">
        <v>258</v>
      </c>
    </row>
    <row r="80" spans="2:9" customFormat="1" ht="29" hidden="1" x14ac:dyDescent="0.35">
      <c r="B80" s="20">
        <v>78</v>
      </c>
      <c r="C80" s="21">
        <v>42152</v>
      </c>
      <c r="D80" s="24" t="s">
        <v>84</v>
      </c>
      <c r="E80" s="15"/>
      <c r="F80" s="15" t="s">
        <v>61</v>
      </c>
      <c r="G80" s="15" t="s">
        <v>145</v>
      </c>
      <c r="H80" s="23" t="s">
        <v>243</v>
      </c>
      <c r="I80" t="s">
        <v>255</v>
      </c>
    </row>
    <row r="81" spans="2:9" customFormat="1" ht="29" hidden="1" x14ac:dyDescent="0.35">
      <c r="B81" s="20">
        <v>79</v>
      </c>
      <c r="C81" s="21">
        <v>42152</v>
      </c>
      <c r="D81" s="24" t="s">
        <v>63</v>
      </c>
      <c r="E81" s="15">
        <v>1020</v>
      </c>
      <c r="F81" s="15" t="s">
        <v>96</v>
      </c>
      <c r="G81" s="15" t="s">
        <v>194</v>
      </c>
      <c r="H81" s="23" t="s">
        <v>43</v>
      </c>
      <c r="I81" t="s">
        <v>257</v>
      </c>
    </row>
    <row r="82" spans="2:9" customFormat="1" ht="29" hidden="1" x14ac:dyDescent="0.35">
      <c r="B82" s="20">
        <v>80</v>
      </c>
      <c r="C82" s="21">
        <v>42299</v>
      </c>
      <c r="D82" s="24" t="s">
        <v>88</v>
      </c>
      <c r="E82" s="15">
        <v>400</v>
      </c>
      <c r="F82" s="15" t="s">
        <v>89</v>
      </c>
      <c r="G82" s="15" t="s">
        <v>58</v>
      </c>
      <c r="H82" s="23" t="s">
        <v>192</v>
      </c>
      <c r="I82" t="s">
        <v>257</v>
      </c>
    </row>
    <row r="83" spans="2:9" customFormat="1" ht="43.5" hidden="1" x14ac:dyDescent="0.35">
      <c r="B83" s="20">
        <v>81</v>
      </c>
      <c r="C83" s="21">
        <v>42299</v>
      </c>
      <c r="D83" s="24" t="s">
        <v>32</v>
      </c>
      <c r="E83" s="15">
        <v>500</v>
      </c>
      <c r="F83" s="15" t="s">
        <v>96</v>
      </c>
      <c r="G83" s="15" t="s">
        <v>61</v>
      </c>
      <c r="H83" s="23" t="s">
        <v>98</v>
      </c>
      <c r="I83" t="s">
        <v>258</v>
      </c>
    </row>
    <row r="84" spans="2:9" customFormat="1" ht="29" hidden="1" x14ac:dyDescent="0.35">
      <c r="B84" s="20">
        <v>82</v>
      </c>
      <c r="C84" s="21">
        <v>42299</v>
      </c>
      <c r="D84" s="24" t="s">
        <v>102</v>
      </c>
      <c r="E84" s="15">
        <v>3000</v>
      </c>
      <c r="F84" s="15" t="s">
        <v>194</v>
      </c>
      <c r="G84" s="15" t="s">
        <v>145</v>
      </c>
      <c r="H84" s="23" t="s">
        <v>80</v>
      </c>
      <c r="I84" t="s">
        <v>257</v>
      </c>
    </row>
    <row r="85" spans="2:9" customFormat="1" ht="174" hidden="1" x14ac:dyDescent="0.35">
      <c r="B85" s="20">
        <v>83</v>
      </c>
      <c r="C85" s="21">
        <v>42299</v>
      </c>
      <c r="D85" s="24" t="s">
        <v>30</v>
      </c>
      <c r="E85" s="15">
        <v>7000</v>
      </c>
      <c r="F85" s="15" t="s">
        <v>61</v>
      </c>
      <c r="G85" s="15" t="s">
        <v>96</v>
      </c>
      <c r="H85" s="23" t="s">
        <v>13</v>
      </c>
    </row>
    <row r="86" spans="2:9" customFormat="1" ht="87" hidden="1" x14ac:dyDescent="0.35">
      <c r="B86" s="20">
        <v>84</v>
      </c>
      <c r="C86" s="21">
        <v>42334</v>
      </c>
      <c r="D86" s="24" t="s">
        <v>77</v>
      </c>
      <c r="E86" s="15">
        <v>2500</v>
      </c>
      <c r="F86" s="15" t="s">
        <v>78</v>
      </c>
      <c r="G86" s="15" t="s">
        <v>96</v>
      </c>
      <c r="H86" s="23" t="s">
        <v>4</v>
      </c>
      <c r="I86" t="s">
        <v>261</v>
      </c>
    </row>
    <row r="87" spans="2:9" customFormat="1" ht="87" hidden="1" x14ac:dyDescent="0.35">
      <c r="B87" s="20">
        <v>85</v>
      </c>
      <c r="C87" s="21">
        <v>42334</v>
      </c>
      <c r="D87" s="24" t="s">
        <v>190</v>
      </c>
      <c r="E87" s="15">
        <v>2000</v>
      </c>
      <c r="F87" s="15" t="s">
        <v>96</v>
      </c>
      <c r="G87" s="15" t="s">
        <v>145</v>
      </c>
      <c r="H87" s="23" t="s">
        <v>27</v>
      </c>
    </row>
    <row r="88" spans="2:9" customFormat="1" ht="29" hidden="1" x14ac:dyDescent="0.35">
      <c r="B88" s="20">
        <v>86</v>
      </c>
      <c r="C88" s="21">
        <v>42411</v>
      </c>
      <c r="D88" s="24" t="s">
        <v>45</v>
      </c>
      <c r="E88" s="15">
        <v>100</v>
      </c>
      <c r="F88" s="15" t="s">
        <v>8</v>
      </c>
      <c r="G88" s="15" t="s">
        <v>9</v>
      </c>
      <c r="H88" s="23" t="s">
        <v>70</v>
      </c>
    </row>
    <row r="89" spans="2:9" customFormat="1" ht="43.5" hidden="1" x14ac:dyDescent="0.35">
      <c r="B89" s="20">
        <v>87</v>
      </c>
      <c r="C89" s="21">
        <v>42411</v>
      </c>
      <c r="D89" s="24" t="s">
        <v>10</v>
      </c>
      <c r="E89" s="15">
        <v>200</v>
      </c>
      <c r="F89" s="15" t="s">
        <v>9</v>
      </c>
      <c r="G89" s="15" t="s">
        <v>11</v>
      </c>
      <c r="H89" s="23" t="s">
        <v>98</v>
      </c>
    </row>
    <row r="90" spans="2:9" customFormat="1" ht="29" hidden="1" x14ac:dyDescent="0.35">
      <c r="B90" s="20">
        <v>88</v>
      </c>
      <c r="C90" s="21">
        <v>42411</v>
      </c>
      <c r="D90" s="24" t="s">
        <v>47</v>
      </c>
      <c r="E90" s="15">
        <v>500</v>
      </c>
      <c r="F90" s="15" t="s">
        <v>9</v>
      </c>
      <c r="G90" s="15" t="s">
        <v>127</v>
      </c>
      <c r="H90" s="23" t="s">
        <v>178</v>
      </c>
    </row>
    <row r="91" spans="2:9" customFormat="1" ht="29" hidden="1" x14ac:dyDescent="0.35">
      <c r="B91" s="20">
        <v>89</v>
      </c>
      <c r="C91" s="21">
        <v>42439</v>
      </c>
      <c r="D91" s="24" t="s">
        <v>137</v>
      </c>
      <c r="E91" s="15">
        <v>106</v>
      </c>
      <c r="F91" s="15" t="s">
        <v>189</v>
      </c>
      <c r="G91" s="15" t="s">
        <v>126</v>
      </c>
      <c r="H91" s="23" t="s">
        <v>180</v>
      </c>
    </row>
    <row r="92" spans="2:9" customFormat="1" ht="101.5" hidden="1" x14ac:dyDescent="0.35">
      <c r="B92" s="20">
        <v>90</v>
      </c>
      <c r="C92" s="21">
        <v>42439</v>
      </c>
      <c r="D92" s="24" t="s">
        <v>187</v>
      </c>
      <c r="E92" s="15">
        <v>5710</v>
      </c>
      <c r="F92" s="15" t="s">
        <v>189</v>
      </c>
      <c r="G92" s="15" t="s">
        <v>140</v>
      </c>
      <c r="H92" s="23" t="s">
        <v>119</v>
      </c>
    </row>
    <row r="93" spans="2:9" customFormat="1" ht="29" hidden="1" x14ac:dyDescent="0.35">
      <c r="B93" s="20">
        <v>91</v>
      </c>
      <c r="C93" s="21">
        <v>42450</v>
      </c>
      <c r="D93" s="24" t="s">
        <v>83</v>
      </c>
      <c r="E93" s="15"/>
      <c r="F93" s="15" t="s">
        <v>189</v>
      </c>
      <c r="G93" s="15" t="s">
        <v>140</v>
      </c>
      <c r="H93" s="23" t="s">
        <v>37</v>
      </c>
    </row>
    <row r="94" spans="2:9" customFormat="1" ht="29" hidden="1" x14ac:dyDescent="0.35">
      <c r="B94" s="20">
        <v>92</v>
      </c>
      <c r="C94" s="21">
        <v>42450</v>
      </c>
      <c r="D94" s="24" t="s">
        <v>130</v>
      </c>
      <c r="E94" s="15">
        <v>800</v>
      </c>
      <c r="F94" s="15" t="s">
        <v>189</v>
      </c>
      <c r="G94" s="15" t="s">
        <v>140</v>
      </c>
      <c r="H94" s="23" t="s">
        <v>33</v>
      </c>
    </row>
    <row r="95" spans="2:9" customFormat="1" ht="87" hidden="1" x14ac:dyDescent="0.35">
      <c r="B95" s="20">
        <v>93</v>
      </c>
      <c r="C95" s="21">
        <v>42450</v>
      </c>
      <c r="D95" s="24" t="s">
        <v>115</v>
      </c>
      <c r="E95" s="15">
        <v>2500</v>
      </c>
      <c r="F95" s="15" t="s">
        <v>189</v>
      </c>
      <c r="G95" s="15" t="s">
        <v>140</v>
      </c>
      <c r="H95" s="23" t="s">
        <v>3</v>
      </c>
    </row>
    <row r="96" spans="2:9" customFormat="1" ht="29" hidden="1" x14ac:dyDescent="0.35">
      <c r="B96" s="20">
        <v>94</v>
      </c>
      <c r="C96" s="21">
        <v>42450</v>
      </c>
      <c r="D96" s="24" t="s">
        <v>148</v>
      </c>
      <c r="E96" s="26">
        <v>50</v>
      </c>
      <c r="F96" s="15" t="s">
        <v>189</v>
      </c>
      <c r="G96" s="15" t="s">
        <v>140</v>
      </c>
      <c r="H96" s="23" t="s">
        <v>139</v>
      </c>
    </row>
    <row r="97" spans="2:8" customFormat="1" ht="29" hidden="1" x14ac:dyDescent="0.35">
      <c r="B97" s="20">
        <v>95</v>
      </c>
      <c r="C97" s="21">
        <v>42481</v>
      </c>
      <c r="D97" s="24" t="s">
        <v>147</v>
      </c>
      <c r="E97" s="15">
        <v>2639</v>
      </c>
      <c r="F97" s="15" t="s">
        <v>189</v>
      </c>
      <c r="G97" s="15" t="s">
        <v>126</v>
      </c>
      <c r="H97" s="23" t="s">
        <v>200</v>
      </c>
    </row>
    <row r="98" spans="2:8" customFormat="1" ht="43.5" hidden="1" x14ac:dyDescent="0.35">
      <c r="B98" s="20">
        <v>96</v>
      </c>
      <c r="C98" s="21">
        <v>42481</v>
      </c>
      <c r="D98" s="24" t="s">
        <v>149</v>
      </c>
      <c r="E98" s="15">
        <v>96.5</v>
      </c>
      <c r="F98" s="15" t="s">
        <v>189</v>
      </c>
      <c r="G98" s="15" t="s">
        <v>126</v>
      </c>
      <c r="H98" s="23" t="s">
        <v>97</v>
      </c>
    </row>
    <row r="99" spans="2:8" customFormat="1" ht="29" hidden="1" x14ac:dyDescent="0.35">
      <c r="B99" s="20">
        <v>97</v>
      </c>
      <c r="C99" s="21">
        <v>42495</v>
      </c>
      <c r="D99" s="24" t="s">
        <v>124</v>
      </c>
      <c r="E99" s="15">
        <v>800</v>
      </c>
      <c r="F99" s="15" t="s">
        <v>202</v>
      </c>
      <c r="G99" s="15" t="s">
        <v>213</v>
      </c>
      <c r="H99" s="23" t="s">
        <v>74</v>
      </c>
    </row>
    <row r="100" spans="2:8" customFormat="1" ht="58" hidden="1" x14ac:dyDescent="0.35">
      <c r="B100" s="20">
        <v>98</v>
      </c>
      <c r="C100" s="21">
        <v>42495</v>
      </c>
      <c r="D100" s="24" t="s">
        <v>125</v>
      </c>
      <c r="E100" s="15">
        <v>1500</v>
      </c>
      <c r="F100" s="15" t="s">
        <v>213</v>
      </c>
      <c r="G100" s="15" t="s">
        <v>238</v>
      </c>
      <c r="H100" s="23" t="s">
        <v>2</v>
      </c>
    </row>
    <row r="101" spans="2:8" customFormat="1" ht="29" hidden="1" x14ac:dyDescent="0.35">
      <c r="B101" s="20">
        <v>99</v>
      </c>
      <c r="C101" s="21">
        <v>42495</v>
      </c>
      <c r="D101" s="24" t="s">
        <v>217</v>
      </c>
      <c r="E101" s="15"/>
      <c r="F101" s="15" t="s">
        <v>238</v>
      </c>
      <c r="G101" s="15" t="s">
        <v>159</v>
      </c>
      <c r="H101" s="23" t="s">
        <v>218</v>
      </c>
    </row>
    <row r="102" spans="2:8" customFormat="1" ht="29" hidden="1" x14ac:dyDescent="0.35">
      <c r="B102" s="20">
        <v>100</v>
      </c>
      <c r="C102" s="21">
        <v>42495</v>
      </c>
      <c r="D102" s="24" t="s">
        <v>107</v>
      </c>
      <c r="E102" s="15">
        <v>705</v>
      </c>
      <c r="F102" s="15" t="s">
        <v>238</v>
      </c>
      <c r="G102" s="15" t="s">
        <v>202</v>
      </c>
      <c r="H102" s="23" t="s">
        <v>100</v>
      </c>
    </row>
    <row r="103" spans="2:8" customFormat="1" ht="29" hidden="1" x14ac:dyDescent="0.35">
      <c r="B103" s="20">
        <v>101</v>
      </c>
      <c r="C103" s="21">
        <v>42495</v>
      </c>
      <c r="D103" s="24" t="s">
        <v>108</v>
      </c>
      <c r="E103" s="15">
        <v>750</v>
      </c>
      <c r="F103" s="15" t="s">
        <v>238</v>
      </c>
      <c r="G103" s="15" t="s">
        <v>159</v>
      </c>
      <c r="H103" s="23" t="s">
        <v>101</v>
      </c>
    </row>
    <row r="104" spans="2:8" customFormat="1" ht="29" hidden="1" x14ac:dyDescent="0.35">
      <c r="B104" s="20">
        <v>102</v>
      </c>
      <c r="C104" s="21">
        <v>42495</v>
      </c>
      <c r="D104" s="24" t="s">
        <v>52</v>
      </c>
      <c r="E104" s="15"/>
      <c r="F104" s="15" t="s">
        <v>238</v>
      </c>
      <c r="G104" s="15" t="s">
        <v>86</v>
      </c>
      <c r="H104" s="23" t="s">
        <v>38</v>
      </c>
    </row>
    <row r="105" spans="2:8" customFormat="1" ht="29" hidden="1" x14ac:dyDescent="0.35">
      <c r="B105" s="20">
        <v>103</v>
      </c>
      <c r="C105" s="21">
        <v>42523</v>
      </c>
      <c r="D105" s="24" t="s">
        <v>36</v>
      </c>
      <c r="E105" s="15">
        <v>650</v>
      </c>
      <c r="F105" s="15" t="s">
        <v>121</v>
      </c>
      <c r="G105" s="15" t="s">
        <v>71</v>
      </c>
      <c r="H105" s="23" t="s">
        <v>85</v>
      </c>
    </row>
    <row r="106" spans="2:8" customFormat="1" ht="87" hidden="1" x14ac:dyDescent="0.35">
      <c r="B106" s="20">
        <v>104</v>
      </c>
      <c r="C106" s="21">
        <v>42523</v>
      </c>
      <c r="D106" s="24" t="s">
        <v>19</v>
      </c>
      <c r="E106" s="15">
        <v>650</v>
      </c>
      <c r="F106" s="15" t="s">
        <v>51</v>
      </c>
      <c r="G106" s="15" t="s">
        <v>50</v>
      </c>
      <c r="H106" s="23" t="s">
        <v>21</v>
      </c>
    </row>
    <row r="107" spans="2:8" customFormat="1" ht="58" hidden="1" x14ac:dyDescent="0.35">
      <c r="B107" s="20">
        <v>105</v>
      </c>
      <c r="C107" s="21">
        <v>42523</v>
      </c>
      <c r="D107" s="24" t="s">
        <v>15</v>
      </c>
      <c r="E107" s="15">
        <v>200</v>
      </c>
      <c r="F107" s="15" t="s">
        <v>16</v>
      </c>
      <c r="G107" s="15" t="s">
        <v>71</v>
      </c>
      <c r="H107" s="23" t="s">
        <v>68</v>
      </c>
    </row>
    <row r="108" spans="2:8" customFormat="1" ht="29" hidden="1" x14ac:dyDescent="0.35">
      <c r="B108" s="20">
        <v>106</v>
      </c>
      <c r="C108" s="21">
        <v>42523</v>
      </c>
      <c r="D108" s="24" t="s">
        <v>28</v>
      </c>
      <c r="E108" s="15">
        <v>6000</v>
      </c>
      <c r="F108" s="15" t="s">
        <v>50</v>
      </c>
      <c r="G108" s="15" t="s">
        <v>29</v>
      </c>
      <c r="H108" s="23" t="s">
        <v>138</v>
      </c>
    </row>
    <row r="109" spans="2:8" customFormat="1" ht="29" hidden="1" x14ac:dyDescent="0.35">
      <c r="B109" s="20">
        <v>107</v>
      </c>
      <c r="C109" s="21">
        <v>42523</v>
      </c>
      <c r="D109" s="24" t="s">
        <v>69</v>
      </c>
      <c r="E109" s="15">
        <v>5250</v>
      </c>
      <c r="F109" s="15" t="s">
        <v>94</v>
      </c>
      <c r="G109" s="15" t="s">
        <v>120</v>
      </c>
      <c r="H109" s="23" t="s">
        <v>59</v>
      </c>
    </row>
    <row r="110" spans="2:8" customFormat="1" ht="29" hidden="1" x14ac:dyDescent="0.35">
      <c r="B110" s="20">
        <v>108</v>
      </c>
      <c r="C110" s="21">
        <v>42579</v>
      </c>
      <c r="D110" s="24" t="s">
        <v>241</v>
      </c>
      <c r="E110" s="15">
        <v>4500</v>
      </c>
      <c r="F110" s="15" t="s">
        <v>240</v>
      </c>
      <c r="G110" s="15" t="s">
        <v>239</v>
      </c>
      <c r="H110" s="23" t="s">
        <v>20</v>
      </c>
    </row>
    <row r="111" spans="2:8" customFormat="1" ht="29" hidden="1" x14ac:dyDescent="0.35">
      <c r="B111" s="20">
        <v>109</v>
      </c>
      <c r="C111" s="21">
        <v>42579</v>
      </c>
      <c r="D111" s="24" t="s">
        <v>170</v>
      </c>
      <c r="E111" s="15">
        <v>650</v>
      </c>
      <c r="F111" s="15" t="s">
        <v>171</v>
      </c>
      <c r="G111" s="15" t="s">
        <v>172</v>
      </c>
      <c r="H111" s="23" t="s">
        <v>231</v>
      </c>
    </row>
    <row r="112" spans="2:8" customFormat="1" ht="29" hidden="1" x14ac:dyDescent="0.35">
      <c r="B112" s="20">
        <v>110</v>
      </c>
      <c r="C112" s="21">
        <v>42628</v>
      </c>
      <c r="D112" s="24" t="s">
        <v>110</v>
      </c>
      <c r="E112" s="15">
        <v>1413</v>
      </c>
      <c r="F112" s="15" t="s">
        <v>111</v>
      </c>
      <c r="G112" s="15" t="s">
        <v>109</v>
      </c>
      <c r="H112" s="23" t="s">
        <v>81</v>
      </c>
    </row>
    <row r="113" spans="2:9" customFormat="1" ht="29" hidden="1" x14ac:dyDescent="0.35">
      <c r="B113" s="20">
        <v>111</v>
      </c>
      <c r="C113" s="21">
        <v>42657</v>
      </c>
      <c r="D113" s="24" t="s">
        <v>181</v>
      </c>
      <c r="E113" s="15">
        <v>4000</v>
      </c>
      <c r="F113" s="15" t="s">
        <v>182</v>
      </c>
      <c r="G113" s="15" t="s">
        <v>150</v>
      </c>
      <c r="H113" s="23" t="s">
        <v>5</v>
      </c>
    </row>
    <row r="114" spans="2:9" customFormat="1" ht="29" hidden="1" x14ac:dyDescent="0.35">
      <c r="B114" s="20">
        <v>112</v>
      </c>
      <c r="C114" s="21">
        <v>42698</v>
      </c>
      <c r="D114" s="24" t="s">
        <v>7</v>
      </c>
      <c r="E114" s="15">
        <v>4000</v>
      </c>
      <c r="F114" s="15" t="s">
        <v>6</v>
      </c>
      <c r="G114" s="15" t="s">
        <v>136</v>
      </c>
      <c r="H114" s="23" t="s">
        <v>18</v>
      </c>
    </row>
    <row r="115" spans="2:9" customFormat="1" ht="87" hidden="1" x14ac:dyDescent="0.35">
      <c r="B115" s="20">
        <v>113</v>
      </c>
      <c r="C115" s="21">
        <v>42698</v>
      </c>
      <c r="D115" s="24" t="s">
        <v>95</v>
      </c>
      <c r="E115" s="15">
        <v>100</v>
      </c>
      <c r="F115" s="15" t="s">
        <v>6</v>
      </c>
      <c r="G115" s="15" t="s">
        <v>118</v>
      </c>
      <c r="H115" s="23" t="s">
        <v>236</v>
      </c>
    </row>
    <row r="116" spans="2:9" x14ac:dyDescent="0.35">
      <c r="B116" s="62" t="s">
        <v>326</v>
      </c>
      <c r="C116" s="63">
        <v>44621</v>
      </c>
      <c r="D116" s="39" t="s">
        <v>361</v>
      </c>
      <c r="E116" s="50">
        <v>275</v>
      </c>
      <c r="F116" s="39" t="s">
        <v>311</v>
      </c>
      <c r="G116" s="39" t="s">
        <v>327</v>
      </c>
      <c r="H116" s="64"/>
      <c r="I116" s="58" t="s">
        <v>391</v>
      </c>
    </row>
    <row r="117" spans="2:9" x14ac:dyDescent="0.35">
      <c r="B117" s="62" t="s">
        <v>331</v>
      </c>
      <c r="C117" s="63">
        <v>44677</v>
      </c>
      <c r="D117" s="78" t="s">
        <v>330</v>
      </c>
      <c r="E117" s="50">
        <v>792</v>
      </c>
      <c r="F117" t="s">
        <v>328</v>
      </c>
      <c r="G117" s="50" t="s">
        <v>329</v>
      </c>
      <c r="H117" s="64"/>
      <c r="I117" s="58"/>
    </row>
    <row r="118" spans="2:9" x14ac:dyDescent="0.35">
      <c r="B118" s="38" t="s">
        <v>333</v>
      </c>
      <c r="C118" s="21">
        <v>44677</v>
      </c>
      <c r="D118" s="39" t="s">
        <v>332</v>
      </c>
      <c r="E118" s="15">
        <v>1122</v>
      </c>
      <c r="F118" s="15" t="s">
        <v>334</v>
      </c>
      <c r="G118" s="15" t="s">
        <v>335</v>
      </c>
      <c r="H118" s="64"/>
      <c r="I118" s="58"/>
    </row>
    <row r="119" spans="2:9" x14ac:dyDescent="0.35">
      <c r="B119" s="56" t="s">
        <v>336</v>
      </c>
      <c r="C119" s="66">
        <v>44677</v>
      </c>
      <c r="D119" t="s">
        <v>337</v>
      </c>
      <c r="E119" s="67">
        <v>119</v>
      </c>
      <c r="F119" s="67" t="s">
        <v>334</v>
      </c>
      <c r="G119" s="67" t="s">
        <v>335</v>
      </c>
      <c r="H119" s="64"/>
      <c r="I119" s="58"/>
    </row>
    <row r="120" spans="2:9" x14ac:dyDescent="0.35">
      <c r="B120" s="39" t="s">
        <v>338</v>
      </c>
      <c r="C120" s="68">
        <v>44677</v>
      </c>
      <c r="D120" s="79" t="s">
        <v>339</v>
      </c>
      <c r="E120" s="67">
        <v>100</v>
      </c>
      <c r="F120" s="39" t="s">
        <v>334</v>
      </c>
      <c r="G120" s="39" t="s">
        <v>329</v>
      </c>
      <c r="H120" s="52"/>
      <c r="I120" s="57"/>
    </row>
    <row r="121" spans="2:9" x14ac:dyDescent="0.35">
      <c r="B121" s="39" t="s">
        <v>340</v>
      </c>
      <c r="C121" s="68">
        <v>44677</v>
      </c>
      <c r="D121" s="79" t="s">
        <v>341</v>
      </c>
      <c r="E121" s="67">
        <v>2000</v>
      </c>
      <c r="F121" s="39" t="s">
        <v>342</v>
      </c>
      <c r="G121" s="39" t="s">
        <v>343</v>
      </c>
      <c r="H121" s="52"/>
      <c r="I121" s="57" t="s">
        <v>392</v>
      </c>
    </row>
    <row r="122" spans="2:9" x14ac:dyDescent="0.35">
      <c r="B122" s="39" t="s">
        <v>349</v>
      </c>
      <c r="C122" s="68">
        <v>44691</v>
      </c>
      <c r="D122" s="85" t="s">
        <v>348</v>
      </c>
      <c r="E122" s="67">
        <v>54.5</v>
      </c>
      <c r="F122" s="39" t="s">
        <v>311</v>
      </c>
      <c r="G122" s="39" t="s">
        <v>350</v>
      </c>
      <c r="H122" s="52"/>
      <c r="I122" s="57" t="s">
        <v>392</v>
      </c>
    </row>
    <row r="123" spans="2:9" x14ac:dyDescent="0.35">
      <c r="B123" s="39" t="s">
        <v>352</v>
      </c>
      <c r="C123" s="68">
        <v>44698</v>
      </c>
      <c r="D123" t="s">
        <v>351</v>
      </c>
      <c r="E123" s="67">
        <v>60</v>
      </c>
      <c r="F123" s="39" t="s">
        <v>350</v>
      </c>
      <c r="G123" s="39" t="s">
        <v>329</v>
      </c>
      <c r="H123" s="52"/>
      <c r="I123" s="57" t="s">
        <v>392</v>
      </c>
    </row>
    <row r="124" spans="2:9" x14ac:dyDescent="0.35">
      <c r="B124" s="39" t="s">
        <v>356</v>
      </c>
      <c r="C124" s="68">
        <v>44705</v>
      </c>
      <c r="D124" s="86" t="s">
        <v>367</v>
      </c>
      <c r="E124" s="67">
        <v>150</v>
      </c>
      <c r="F124" s="39" t="s">
        <v>334</v>
      </c>
      <c r="G124" s="39" t="s">
        <v>329</v>
      </c>
      <c r="H124" s="52"/>
      <c r="I124" s="57"/>
    </row>
    <row r="125" spans="2:9" x14ac:dyDescent="0.35">
      <c r="B125" s="39" t="s">
        <v>355</v>
      </c>
      <c r="C125" s="68">
        <v>44712</v>
      </c>
      <c r="D125" s="39" t="s">
        <v>360</v>
      </c>
      <c r="E125" s="67">
        <v>500</v>
      </c>
      <c r="F125" s="39" t="s">
        <v>334</v>
      </c>
      <c r="G125" s="39" t="s">
        <v>329</v>
      </c>
      <c r="H125" s="52"/>
      <c r="I125" s="57"/>
    </row>
    <row r="126" spans="2:9" x14ac:dyDescent="0.35">
      <c r="B126" s="39" t="s">
        <v>358</v>
      </c>
      <c r="C126" s="68">
        <v>44712</v>
      </c>
      <c r="D126" s="39" t="s">
        <v>359</v>
      </c>
      <c r="E126" s="67">
        <v>233.34</v>
      </c>
      <c r="F126" s="39" t="s">
        <v>329</v>
      </c>
      <c r="G126" s="39" t="s">
        <v>357</v>
      </c>
      <c r="H126" s="52"/>
      <c r="I126" s="57" t="s">
        <v>392</v>
      </c>
    </row>
    <row r="127" spans="2:9" x14ac:dyDescent="0.35">
      <c r="B127" s="39" t="s">
        <v>369</v>
      </c>
      <c r="C127" s="68">
        <v>44719</v>
      </c>
      <c r="D127" s="87" t="s">
        <v>370</v>
      </c>
      <c r="E127" s="67">
        <v>500</v>
      </c>
      <c r="F127" s="39" t="s">
        <v>371</v>
      </c>
      <c r="G127" s="39" t="s">
        <v>329</v>
      </c>
      <c r="H127" s="52"/>
      <c r="I127" s="57"/>
    </row>
    <row r="128" spans="2:9" x14ac:dyDescent="0.35">
      <c r="B128" s="39" t="s">
        <v>448</v>
      </c>
      <c r="C128" s="68">
        <v>44740</v>
      </c>
      <c r="D128" s="161" t="s">
        <v>454</v>
      </c>
      <c r="E128" s="67">
        <v>198</v>
      </c>
      <c r="F128" s="39" t="s">
        <v>350</v>
      </c>
      <c r="G128" s="39" t="s">
        <v>329</v>
      </c>
      <c r="H128" s="52"/>
      <c r="I128" s="57"/>
    </row>
    <row r="129" spans="2:9" x14ac:dyDescent="0.35">
      <c r="B129" s="39" t="s">
        <v>449</v>
      </c>
      <c r="C129" s="68">
        <v>44740</v>
      </c>
      <c r="D129" s="39" t="s">
        <v>455</v>
      </c>
      <c r="E129" s="67">
        <v>180.6</v>
      </c>
      <c r="F129" s="39" t="s">
        <v>350</v>
      </c>
      <c r="G129" s="39" t="s">
        <v>329</v>
      </c>
      <c r="H129" s="52"/>
      <c r="I129" s="57"/>
    </row>
    <row r="130" spans="2:9" x14ac:dyDescent="0.35">
      <c r="B130" s="39" t="s">
        <v>450</v>
      </c>
      <c r="C130" s="68">
        <v>44740</v>
      </c>
      <c r="D130" t="s">
        <v>453</v>
      </c>
      <c r="E130" s="67">
        <v>26838</v>
      </c>
      <c r="F130" s="39" t="s">
        <v>350</v>
      </c>
      <c r="G130" s="39" t="s">
        <v>456</v>
      </c>
      <c r="H130" s="52"/>
      <c r="I130" s="57"/>
    </row>
    <row r="131" spans="2:9" x14ac:dyDescent="0.35">
      <c r="B131" s="39" t="s">
        <v>451</v>
      </c>
      <c r="C131" s="68">
        <v>44766</v>
      </c>
      <c r="D131" s="160" t="s">
        <v>452</v>
      </c>
      <c r="E131" s="67">
        <v>35000</v>
      </c>
      <c r="F131" s="39" t="s">
        <v>329</v>
      </c>
      <c r="G131" s="39" t="s">
        <v>357</v>
      </c>
      <c r="H131" s="52"/>
      <c r="I131" s="57"/>
    </row>
    <row r="132" spans="2:9" x14ac:dyDescent="0.35">
      <c r="B132" s="41" t="s">
        <v>191</v>
      </c>
      <c r="C132" s="25"/>
      <c r="D132" s="44"/>
      <c r="E132" s="45">
        <f>SUBTOTAL(9,E105:E131)</f>
        <v>68122.44</v>
      </c>
      <c r="F132" s="45"/>
      <c r="G132" s="45"/>
      <c r="H132" s="53"/>
      <c r="I132" s="57"/>
    </row>
    <row r="133" spans="2:9" x14ac:dyDescent="0.35">
      <c r="I133" s="55"/>
    </row>
    <row r="134" spans="2:9" x14ac:dyDescent="0.35">
      <c r="B134" s="34"/>
      <c r="C134" s="35"/>
      <c r="D134" s="36"/>
      <c r="E134" s="37"/>
      <c r="F134" s="33"/>
      <c r="G134" s="30"/>
      <c r="I134" s="55"/>
    </row>
    <row r="135" spans="2:9" x14ac:dyDescent="0.35">
      <c r="B135" s="34"/>
      <c r="C135" s="35"/>
      <c r="D135" s="69"/>
      <c r="F135" s="33"/>
      <c r="G135" s="30"/>
      <c r="I135" s="55"/>
    </row>
    <row r="136" spans="2:9" x14ac:dyDescent="0.35">
      <c r="B136" s="34"/>
      <c r="C136" s="35"/>
      <c r="D136" s="69"/>
      <c r="E136"/>
      <c r="F136" s="33"/>
      <c r="G136" s="30"/>
      <c r="I136" s="55"/>
    </row>
    <row r="137" spans="2:9" x14ac:dyDescent="0.35">
      <c r="B137" s="34"/>
      <c r="C137" s="35"/>
      <c r="D137" s="77"/>
      <c r="E137" s="75"/>
      <c r="F137" s="30"/>
      <c r="G137" s="30"/>
      <c r="I137" s="55"/>
    </row>
    <row r="138" spans="2:9" x14ac:dyDescent="0.35">
      <c r="B138" s="34"/>
      <c r="C138" s="35"/>
      <c r="D138" s="36"/>
      <c r="E138" s="37"/>
      <c r="F138" s="30"/>
      <c r="G138" s="30"/>
      <c r="I138" s="55"/>
    </row>
    <row r="139" spans="2:9" x14ac:dyDescent="0.35">
      <c r="D139"/>
      <c r="I139" s="55"/>
    </row>
    <row r="140" spans="2:9" x14ac:dyDescent="0.35">
      <c r="D140" s="1"/>
      <c r="I140" s="55"/>
    </row>
    <row r="141" spans="2:9" x14ac:dyDescent="0.35">
      <c r="I141" s="55"/>
    </row>
    <row r="142" spans="2:9" x14ac:dyDescent="0.35">
      <c r="I142" s="55"/>
    </row>
    <row r="143" spans="2:9" x14ac:dyDescent="0.35">
      <c r="I143" s="55"/>
    </row>
    <row r="144" spans="2:9" x14ac:dyDescent="0.35">
      <c r="I144" s="55"/>
    </row>
    <row r="145" spans="5:9" x14ac:dyDescent="0.35">
      <c r="I145" s="55"/>
    </row>
    <row r="146" spans="5:9" x14ac:dyDescent="0.35">
      <c r="I146" s="55"/>
    </row>
    <row r="147" spans="5:9" x14ac:dyDescent="0.35">
      <c r="I147" s="55"/>
    </row>
    <row r="148" spans="5:9" x14ac:dyDescent="0.35">
      <c r="I148" s="55"/>
    </row>
    <row r="149" spans="5:9" x14ac:dyDescent="0.35">
      <c r="E149" s="39">
        <v>186.6</v>
      </c>
      <c r="I149" s="55"/>
    </row>
    <row r="150" spans="5:9" x14ac:dyDescent="0.35">
      <c r="I150" s="55"/>
    </row>
    <row r="151" spans="5:9" x14ac:dyDescent="0.35">
      <c r="I151" s="55"/>
    </row>
    <row r="152" spans="5:9" x14ac:dyDescent="0.35">
      <c r="I152" s="55"/>
    </row>
    <row r="153" spans="5:9" x14ac:dyDescent="0.35">
      <c r="I153" s="55"/>
    </row>
    <row r="154" spans="5:9" x14ac:dyDescent="0.35">
      <c r="I154" s="55"/>
    </row>
    <row r="155" spans="5:9" x14ac:dyDescent="0.35">
      <c r="I155" s="55"/>
    </row>
    <row r="156" spans="5:9" x14ac:dyDescent="0.35">
      <c r="I156" s="55"/>
    </row>
    <row r="157" spans="5:9" x14ac:dyDescent="0.35">
      <c r="I157" s="55"/>
    </row>
    <row r="158" spans="5:9" x14ac:dyDescent="0.35">
      <c r="I158" s="55"/>
    </row>
    <row r="159" spans="5:9" x14ac:dyDescent="0.35">
      <c r="I159" s="55"/>
    </row>
    <row r="160" spans="5:9" x14ac:dyDescent="0.35">
      <c r="I160" s="55"/>
    </row>
    <row r="161" spans="9:9" x14ac:dyDescent="0.35">
      <c r="I161" s="55"/>
    </row>
    <row r="162" spans="9:9" x14ac:dyDescent="0.35">
      <c r="I162" s="55"/>
    </row>
    <row r="163" spans="9:9" x14ac:dyDescent="0.35">
      <c r="I163" s="55"/>
    </row>
    <row r="164" spans="9:9" x14ac:dyDescent="0.35">
      <c r="I164" s="55"/>
    </row>
    <row r="165" spans="9:9" x14ac:dyDescent="0.35">
      <c r="I165" s="55"/>
    </row>
    <row r="166" spans="9:9" x14ac:dyDescent="0.35">
      <c r="I166" s="55"/>
    </row>
    <row r="167" spans="9:9" x14ac:dyDescent="0.35">
      <c r="I167" s="55"/>
    </row>
    <row r="168" spans="9:9" x14ac:dyDescent="0.35">
      <c r="I168" s="55"/>
    </row>
    <row r="169" spans="9:9" x14ac:dyDescent="0.35">
      <c r="I169" s="55"/>
    </row>
    <row r="170" spans="9:9" x14ac:dyDescent="0.35">
      <c r="I170" s="55"/>
    </row>
    <row r="171" spans="9:9" x14ac:dyDescent="0.35">
      <c r="I171" s="55"/>
    </row>
    <row r="172" spans="9:9" x14ac:dyDescent="0.35">
      <c r="I172" s="55"/>
    </row>
    <row r="173" spans="9:9" x14ac:dyDescent="0.35">
      <c r="I173" s="55"/>
    </row>
    <row r="174" spans="9:9" x14ac:dyDescent="0.35">
      <c r="I174" s="55"/>
    </row>
    <row r="175" spans="9:9" x14ac:dyDescent="0.35">
      <c r="I175" s="55"/>
    </row>
    <row r="176" spans="9:9" x14ac:dyDescent="0.35">
      <c r="I176" s="55"/>
    </row>
    <row r="177" spans="9:9" x14ac:dyDescent="0.35">
      <c r="I177" s="55"/>
    </row>
    <row r="178" spans="9:9" x14ac:dyDescent="0.35">
      <c r="I178" s="55"/>
    </row>
    <row r="179" spans="9:9" x14ac:dyDescent="0.35">
      <c r="I179" s="55"/>
    </row>
    <row r="180" spans="9:9" x14ac:dyDescent="0.35">
      <c r="I180" s="55"/>
    </row>
    <row r="181" spans="9:9" x14ac:dyDescent="0.35">
      <c r="I181" s="55"/>
    </row>
    <row r="182" spans="9:9" x14ac:dyDescent="0.35">
      <c r="I182" s="55"/>
    </row>
    <row r="183" spans="9:9" x14ac:dyDescent="0.35">
      <c r="I183" s="55"/>
    </row>
    <row r="184" spans="9:9" x14ac:dyDescent="0.35">
      <c r="I184" s="55"/>
    </row>
    <row r="185" spans="9:9" x14ac:dyDescent="0.35">
      <c r="I185" s="55"/>
    </row>
    <row r="186" spans="9:9" x14ac:dyDescent="0.35">
      <c r="I186" s="55"/>
    </row>
    <row r="187" spans="9:9" x14ac:dyDescent="0.35">
      <c r="I187" s="55"/>
    </row>
    <row r="188" spans="9:9" x14ac:dyDescent="0.35">
      <c r="I188" s="55"/>
    </row>
    <row r="189" spans="9:9" x14ac:dyDescent="0.35">
      <c r="I189" s="55"/>
    </row>
    <row r="190" spans="9:9" x14ac:dyDescent="0.35">
      <c r="I190" s="55"/>
    </row>
    <row r="191" spans="9:9" x14ac:dyDescent="0.35">
      <c r="I191" s="55"/>
    </row>
    <row r="192" spans="9:9" x14ac:dyDescent="0.35">
      <c r="I192" s="55"/>
    </row>
    <row r="193" spans="9:9" x14ac:dyDescent="0.35">
      <c r="I193" s="55"/>
    </row>
    <row r="194" spans="9:9" x14ac:dyDescent="0.35">
      <c r="I194" s="55"/>
    </row>
    <row r="195" spans="9:9" x14ac:dyDescent="0.35">
      <c r="I195" s="55"/>
    </row>
    <row r="196" spans="9:9" x14ac:dyDescent="0.35">
      <c r="I196" s="55"/>
    </row>
    <row r="197" spans="9:9" x14ac:dyDescent="0.35">
      <c r="I197" s="55"/>
    </row>
    <row r="198" spans="9:9" x14ac:dyDescent="0.35">
      <c r="I198" s="55"/>
    </row>
    <row r="199" spans="9:9" x14ac:dyDescent="0.35">
      <c r="I199" s="55"/>
    </row>
    <row r="200" spans="9:9" x14ac:dyDescent="0.35">
      <c r="I200" s="55"/>
    </row>
    <row r="201" spans="9:9" x14ac:dyDescent="0.35">
      <c r="I201" s="55"/>
    </row>
    <row r="202" spans="9:9" x14ac:dyDescent="0.35">
      <c r="I202" s="55"/>
    </row>
    <row r="203" spans="9:9" x14ac:dyDescent="0.35">
      <c r="I203" s="55"/>
    </row>
    <row r="204" spans="9:9" x14ac:dyDescent="0.35">
      <c r="I204" s="55"/>
    </row>
    <row r="205" spans="9:9" x14ac:dyDescent="0.35">
      <c r="I205" s="55"/>
    </row>
    <row r="206" spans="9:9" x14ac:dyDescent="0.35">
      <c r="I206" s="55"/>
    </row>
    <row r="207" spans="9:9" x14ac:dyDescent="0.35">
      <c r="I207" s="55"/>
    </row>
    <row r="208" spans="9:9" x14ac:dyDescent="0.35">
      <c r="I208" s="55"/>
    </row>
    <row r="209" spans="9:9" x14ac:dyDescent="0.35">
      <c r="I209" s="55"/>
    </row>
    <row r="210" spans="9:9" x14ac:dyDescent="0.35">
      <c r="I210" s="55"/>
    </row>
    <row r="211" spans="9:9" x14ac:dyDescent="0.35">
      <c r="I211" s="55"/>
    </row>
    <row r="212" spans="9:9" x14ac:dyDescent="0.35">
      <c r="I212" s="55"/>
    </row>
    <row r="213" spans="9:9" x14ac:dyDescent="0.35">
      <c r="I213" s="55"/>
    </row>
    <row r="214" spans="9:9" x14ac:dyDescent="0.35">
      <c r="I214" s="55"/>
    </row>
    <row r="215" spans="9:9" x14ac:dyDescent="0.35">
      <c r="I215" s="55"/>
    </row>
    <row r="216" spans="9:9" x14ac:dyDescent="0.35">
      <c r="I216" s="55"/>
    </row>
    <row r="217" spans="9:9" x14ac:dyDescent="0.35">
      <c r="I217" s="55"/>
    </row>
    <row r="218" spans="9:9" x14ac:dyDescent="0.35">
      <c r="I218" s="55"/>
    </row>
    <row r="219" spans="9:9" x14ac:dyDescent="0.35">
      <c r="I219" s="55"/>
    </row>
    <row r="220" spans="9:9" x14ac:dyDescent="0.35">
      <c r="I220" s="55"/>
    </row>
    <row r="221" spans="9:9" x14ac:dyDescent="0.35">
      <c r="I221" s="55"/>
    </row>
    <row r="222" spans="9:9" x14ac:dyDescent="0.35">
      <c r="I222" s="55"/>
    </row>
    <row r="223" spans="9:9" x14ac:dyDescent="0.35">
      <c r="I223" s="55"/>
    </row>
    <row r="224" spans="9:9" x14ac:dyDescent="0.35">
      <c r="I224" s="55"/>
    </row>
    <row r="225" spans="9:9" x14ac:dyDescent="0.35">
      <c r="I225" s="55"/>
    </row>
    <row r="226" spans="9:9" x14ac:dyDescent="0.35">
      <c r="I226" s="55"/>
    </row>
    <row r="227" spans="9:9" x14ac:dyDescent="0.35">
      <c r="I227" s="55"/>
    </row>
    <row r="228" spans="9:9" x14ac:dyDescent="0.35">
      <c r="I228" s="55"/>
    </row>
    <row r="229" spans="9:9" x14ac:dyDescent="0.35">
      <c r="I229" s="55"/>
    </row>
    <row r="230" spans="9:9" x14ac:dyDescent="0.35">
      <c r="I230" s="55"/>
    </row>
    <row r="231" spans="9:9" x14ac:dyDescent="0.35">
      <c r="I231" s="55"/>
    </row>
    <row r="232" spans="9:9" x14ac:dyDescent="0.35">
      <c r="I232" s="55"/>
    </row>
    <row r="233" spans="9:9" x14ac:dyDescent="0.35">
      <c r="I233" s="55"/>
    </row>
    <row r="234" spans="9:9" x14ac:dyDescent="0.35">
      <c r="I234" s="55"/>
    </row>
    <row r="235" spans="9:9" x14ac:dyDescent="0.35">
      <c r="I235" s="55"/>
    </row>
    <row r="236" spans="9:9" x14ac:dyDescent="0.35">
      <c r="I236" s="55"/>
    </row>
    <row r="237" spans="9:9" x14ac:dyDescent="0.35">
      <c r="I237" s="55"/>
    </row>
    <row r="238" spans="9:9" x14ac:dyDescent="0.35">
      <c r="I238" s="55"/>
    </row>
    <row r="239" spans="9:9" x14ac:dyDescent="0.35">
      <c r="I239" s="55"/>
    </row>
    <row r="240" spans="9:9" x14ac:dyDescent="0.35">
      <c r="I240" s="55"/>
    </row>
    <row r="241" spans="9:9" x14ac:dyDescent="0.35">
      <c r="I241" s="55"/>
    </row>
    <row r="242" spans="9:9" x14ac:dyDescent="0.35">
      <c r="I242" s="55"/>
    </row>
    <row r="243" spans="9:9" x14ac:dyDescent="0.35">
      <c r="I243" s="55"/>
    </row>
    <row r="244" spans="9:9" x14ac:dyDescent="0.35">
      <c r="I244" s="55"/>
    </row>
    <row r="245" spans="9:9" x14ac:dyDescent="0.35">
      <c r="I245" s="55"/>
    </row>
    <row r="246" spans="9:9" x14ac:dyDescent="0.35">
      <c r="I246" s="55"/>
    </row>
    <row r="247" spans="9:9" x14ac:dyDescent="0.35">
      <c r="I247" s="55"/>
    </row>
    <row r="248" spans="9:9" x14ac:dyDescent="0.35">
      <c r="I248" s="55"/>
    </row>
    <row r="249" spans="9:9" x14ac:dyDescent="0.35">
      <c r="I249" s="55"/>
    </row>
    <row r="250" spans="9:9" x14ac:dyDescent="0.35">
      <c r="I250" s="55"/>
    </row>
    <row r="251" spans="9:9" x14ac:dyDescent="0.35">
      <c r="I251" s="55"/>
    </row>
    <row r="252" spans="9:9" x14ac:dyDescent="0.35">
      <c r="I252" s="55"/>
    </row>
    <row r="253" spans="9:9" x14ac:dyDescent="0.35">
      <c r="I253" s="55"/>
    </row>
    <row r="254" spans="9:9" x14ac:dyDescent="0.35">
      <c r="I254" s="55"/>
    </row>
    <row r="255" spans="9:9" x14ac:dyDescent="0.35">
      <c r="I255" s="55"/>
    </row>
    <row r="256" spans="9:9" x14ac:dyDescent="0.35">
      <c r="I256" s="55"/>
    </row>
    <row r="257" spans="9:9" x14ac:dyDescent="0.35">
      <c r="I257" s="55"/>
    </row>
    <row r="258" spans="9:9" x14ac:dyDescent="0.35">
      <c r="I258" s="55"/>
    </row>
    <row r="259" spans="9:9" x14ac:dyDescent="0.35">
      <c r="I259" s="55"/>
    </row>
    <row r="260" spans="9:9" x14ac:dyDescent="0.35">
      <c r="I260" s="55"/>
    </row>
    <row r="261" spans="9:9" x14ac:dyDescent="0.35">
      <c r="I261" s="55"/>
    </row>
    <row r="262" spans="9:9" x14ac:dyDescent="0.35">
      <c r="I262" s="55"/>
    </row>
    <row r="263" spans="9:9" x14ac:dyDescent="0.35">
      <c r="I263" s="55"/>
    </row>
    <row r="264" spans="9:9" x14ac:dyDescent="0.35">
      <c r="I264" s="55"/>
    </row>
    <row r="265" spans="9:9" x14ac:dyDescent="0.35">
      <c r="I265" s="55"/>
    </row>
    <row r="266" spans="9:9" x14ac:dyDescent="0.35">
      <c r="I266" s="55"/>
    </row>
    <row r="267" spans="9:9" x14ac:dyDescent="0.35">
      <c r="I267" s="55"/>
    </row>
    <row r="268" spans="9:9" x14ac:dyDescent="0.35">
      <c r="I268" s="55"/>
    </row>
    <row r="269" spans="9:9" x14ac:dyDescent="0.35">
      <c r="I269" s="55"/>
    </row>
    <row r="270" spans="9:9" x14ac:dyDescent="0.35">
      <c r="I270" s="55"/>
    </row>
    <row r="271" spans="9:9" x14ac:dyDescent="0.35">
      <c r="I271" s="55"/>
    </row>
    <row r="272" spans="9:9" x14ac:dyDescent="0.35">
      <c r="I272" s="55"/>
    </row>
    <row r="273" spans="9:9" x14ac:dyDescent="0.35">
      <c r="I273" s="55"/>
    </row>
    <row r="274" spans="9:9" x14ac:dyDescent="0.35">
      <c r="I274" s="55"/>
    </row>
    <row r="275" spans="9:9" x14ac:dyDescent="0.35">
      <c r="I275" s="55"/>
    </row>
    <row r="276" spans="9:9" x14ac:dyDescent="0.35">
      <c r="I276" s="55"/>
    </row>
    <row r="277" spans="9:9" x14ac:dyDescent="0.35">
      <c r="I277" s="55"/>
    </row>
    <row r="278" spans="9:9" x14ac:dyDescent="0.35">
      <c r="I278" s="55"/>
    </row>
    <row r="279" spans="9:9" x14ac:dyDescent="0.35">
      <c r="I279" s="55"/>
    </row>
    <row r="280" spans="9:9" x14ac:dyDescent="0.35">
      <c r="I280" s="55"/>
    </row>
    <row r="281" spans="9:9" x14ac:dyDescent="0.35">
      <c r="I281" s="55"/>
    </row>
    <row r="282" spans="9:9" x14ac:dyDescent="0.35">
      <c r="I282" s="55"/>
    </row>
    <row r="283" spans="9:9" x14ac:dyDescent="0.35">
      <c r="I283" s="55"/>
    </row>
    <row r="284" spans="9:9" x14ac:dyDescent="0.35">
      <c r="I284" s="55"/>
    </row>
    <row r="285" spans="9:9" x14ac:dyDescent="0.35">
      <c r="I285" s="55"/>
    </row>
    <row r="286" spans="9:9" x14ac:dyDescent="0.35">
      <c r="I286" s="55"/>
    </row>
    <row r="287" spans="9:9" x14ac:dyDescent="0.35">
      <c r="I287" s="55"/>
    </row>
    <row r="288" spans="9:9" x14ac:dyDescent="0.35">
      <c r="I288" s="55"/>
    </row>
    <row r="289" spans="9:9" x14ac:dyDescent="0.35">
      <c r="I289" s="55"/>
    </row>
    <row r="290" spans="9:9" x14ac:dyDescent="0.35">
      <c r="I290" s="55"/>
    </row>
    <row r="291" spans="9:9" x14ac:dyDescent="0.35">
      <c r="I291" s="55"/>
    </row>
    <row r="292" spans="9:9" x14ac:dyDescent="0.35">
      <c r="I292" s="55"/>
    </row>
    <row r="293" spans="9:9" x14ac:dyDescent="0.35">
      <c r="I293" s="55"/>
    </row>
    <row r="294" spans="9:9" x14ac:dyDescent="0.35">
      <c r="I294" s="55"/>
    </row>
    <row r="295" spans="9:9" x14ac:dyDescent="0.35">
      <c r="I295" s="55"/>
    </row>
    <row r="296" spans="9:9" x14ac:dyDescent="0.35">
      <c r="I296" s="55"/>
    </row>
    <row r="297" spans="9:9" x14ac:dyDescent="0.35">
      <c r="I297" s="55"/>
    </row>
    <row r="298" spans="9:9" x14ac:dyDescent="0.35">
      <c r="I298" s="55"/>
    </row>
    <row r="299" spans="9:9" x14ac:dyDescent="0.35">
      <c r="I299" s="55"/>
    </row>
    <row r="300" spans="9:9" x14ac:dyDescent="0.35">
      <c r="I300" s="55"/>
    </row>
    <row r="301" spans="9:9" x14ac:dyDescent="0.35">
      <c r="I301" s="55"/>
    </row>
    <row r="302" spans="9:9" x14ac:dyDescent="0.35">
      <c r="I302" s="55"/>
    </row>
    <row r="303" spans="9:9" x14ac:dyDescent="0.35">
      <c r="I303" s="55"/>
    </row>
    <row r="304" spans="9:9" x14ac:dyDescent="0.35">
      <c r="I304" s="55"/>
    </row>
    <row r="305" spans="9:9" x14ac:dyDescent="0.35">
      <c r="I305" s="55"/>
    </row>
    <row r="306" spans="9:9" x14ac:dyDescent="0.35">
      <c r="I306" s="55"/>
    </row>
    <row r="307" spans="9:9" x14ac:dyDescent="0.35">
      <c r="I307" s="55"/>
    </row>
    <row r="308" spans="9:9" x14ac:dyDescent="0.35">
      <c r="I308" s="55"/>
    </row>
    <row r="309" spans="9:9" x14ac:dyDescent="0.35">
      <c r="I309" s="55"/>
    </row>
    <row r="310" spans="9:9" x14ac:dyDescent="0.35">
      <c r="I310" s="55"/>
    </row>
    <row r="311" spans="9:9" x14ac:dyDescent="0.35">
      <c r="I311" s="55"/>
    </row>
    <row r="312" spans="9:9" x14ac:dyDescent="0.35">
      <c r="I312" s="55"/>
    </row>
    <row r="313" spans="9:9" x14ac:dyDescent="0.35">
      <c r="I313" s="55"/>
    </row>
    <row r="314" spans="9:9" x14ac:dyDescent="0.35">
      <c r="I314" s="55"/>
    </row>
    <row r="315" spans="9:9" x14ac:dyDescent="0.35">
      <c r="I315" s="55"/>
    </row>
    <row r="316" spans="9:9" x14ac:dyDescent="0.35">
      <c r="I316" s="55"/>
    </row>
    <row r="317" spans="9:9" x14ac:dyDescent="0.35">
      <c r="I317" s="55"/>
    </row>
    <row r="318" spans="9:9" x14ac:dyDescent="0.35">
      <c r="I318" s="55"/>
    </row>
    <row r="319" spans="9:9" x14ac:dyDescent="0.35">
      <c r="I319" s="55"/>
    </row>
    <row r="320" spans="9:9" x14ac:dyDescent="0.35">
      <c r="I320" s="55"/>
    </row>
    <row r="321" spans="9:9" x14ac:dyDescent="0.35">
      <c r="I321" s="55"/>
    </row>
    <row r="322" spans="9:9" x14ac:dyDescent="0.35">
      <c r="I322" s="55"/>
    </row>
    <row r="323" spans="9:9" x14ac:dyDescent="0.35">
      <c r="I323" s="55"/>
    </row>
    <row r="324" spans="9:9" x14ac:dyDescent="0.35">
      <c r="I324" s="55"/>
    </row>
    <row r="325" spans="9:9" x14ac:dyDescent="0.35">
      <c r="I325" s="55"/>
    </row>
    <row r="326" spans="9:9" x14ac:dyDescent="0.35">
      <c r="I326" s="55"/>
    </row>
    <row r="327" spans="9:9" x14ac:dyDescent="0.35">
      <c r="I327" s="55"/>
    </row>
    <row r="328" spans="9:9" x14ac:dyDescent="0.35">
      <c r="I328" s="55"/>
    </row>
    <row r="329" spans="9:9" x14ac:dyDescent="0.35">
      <c r="I329" s="55"/>
    </row>
    <row r="330" spans="9:9" x14ac:dyDescent="0.35">
      <c r="I330" s="55"/>
    </row>
    <row r="331" spans="9:9" x14ac:dyDescent="0.35">
      <c r="I331" s="55"/>
    </row>
    <row r="332" spans="9:9" x14ac:dyDescent="0.35">
      <c r="I332" s="55"/>
    </row>
    <row r="333" spans="9:9" x14ac:dyDescent="0.35">
      <c r="I333" s="55"/>
    </row>
    <row r="334" spans="9:9" x14ac:dyDescent="0.35">
      <c r="I334" s="55"/>
    </row>
    <row r="335" spans="9:9" x14ac:dyDescent="0.35">
      <c r="I335" s="55"/>
    </row>
    <row r="336" spans="9:9" x14ac:dyDescent="0.35">
      <c r="I336" s="55"/>
    </row>
    <row r="337" spans="9:9" x14ac:dyDescent="0.35">
      <c r="I337" s="55"/>
    </row>
    <row r="338" spans="9:9" x14ac:dyDescent="0.35">
      <c r="I338" s="55"/>
    </row>
    <row r="339" spans="9:9" x14ac:dyDescent="0.35">
      <c r="I339" s="55"/>
    </row>
  </sheetData>
  <autoFilter ref="B2:H115" xr:uid="{00000000-0009-0000-0000-00001E000000}">
    <filterColumn colId="1">
      <customFilters and="1">
        <customFilter operator="greaterThanOrEqual" val="42736"/>
      </customFilters>
    </filterColumn>
  </autoFilter>
  <phoneticPr fontId="3" type="noConversion"/>
  <printOptions horizontalCentered="1"/>
  <pageMargins left="0.25" right="0.25" top="0.75" bottom="0.75" header="0.3" footer="0.3"/>
  <pageSetup paperSize="9" scale="38" fitToHeight="0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2D945-56A3-4078-80DB-0873A452430D}">
  <dimension ref="A1:J46"/>
  <sheetViews>
    <sheetView tabSelected="1" topLeftCell="A31" workbookViewId="0">
      <selection activeCell="E37" sqref="E37"/>
    </sheetView>
  </sheetViews>
  <sheetFormatPr defaultRowHeight="14.5" x14ac:dyDescent="0.35"/>
  <cols>
    <col min="1" max="1" width="30.1796875" bestFit="1" customWidth="1"/>
    <col min="2" max="2" width="10.7265625" bestFit="1" customWidth="1"/>
    <col min="3" max="3" width="7.81640625" bestFit="1" customWidth="1"/>
    <col min="4" max="4" width="6.7265625" customWidth="1"/>
    <col min="5" max="5" width="7.1796875" customWidth="1"/>
    <col min="6" max="7" width="6.81640625" bestFit="1" customWidth="1"/>
    <col min="8" max="8" width="7.81640625" bestFit="1" customWidth="1"/>
    <col min="9" max="9" width="8.36328125" bestFit="1" customWidth="1"/>
  </cols>
  <sheetData>
    <row r="1" spans="1:9" ht="18.5" x14ac:dyDescent="0.45">
      <c r="A1" s="154" t="s">
        <v>372</v>
      </c>
      <c r="B1" s="154"/>
      <c r="C1" s="154"/>
      <c r="D1" s="154"/>
      <c r="E1" s="154"/>
      <c r="F1" s="154"/>
      <c r="G1" s="154"/>
      <c r="H1" s="154"/>
      <c r="I1" s="154"/>
    </row>
    <row r="2" spans="1:9" x14ac:dyDescent="0.35">
      <c r="A2" s="94" t="s">
        <v>373</v>
      </c>
      <c r="B2" s="95"/>
    </row>
    <row r="3" spans="1:9" x14ac:dyDescent="0.35">
      <c r="A3" s="108" t="s">
        <v>374</v>
      </c>
      <c r="B3" s="97">
        <f>B40-D40</f>
        <v>39406.769999999997</v>
      </c>
      <c r="C3" s="88"/>
      <c r="D3" s="88"/>
    </row>
    <row r="4" spans="1:9" x14ac:dyDescent="0.35">
      <c r="A4" s="108" t="s">
        <v>375</v>
      </c>
      <c r="B4" s="97">
        <v>4420</v>
      </c>
      <c r="C4" s="149"/>
      <c r="D4" s="88"/>
    </row>
    <row r="5" spans="1:9" x14ac:dyDescent="0.35">
      <c r="A5" s="108" t="s">
        <v>393</v>
      </c>
      <c r="B5" s="98">
        <v>275</v>
      </c>
      <c r="C5" s="88"/>
      <c r="D5" s="88"/>
    </row>
    <row r="6" spans="1:9" x14ac:dyDescent="0.35">
      <c r="A6" s="108" t="s">
        <v>376</v>
      </c>
      <c r="B6" s="99">
        <f>B41-D41</f>
        <v>1731.4649999999999</v>
      </c>
      <c r="C6" s="88"/>
      <c r="D6" s="88"/>
    </row>
    <row r="7" spans="1:9" x14ac:dyDescent="0.35">
      <c r="A7" s="108" t="s">
        <v>377</v>
      </c>
      <c r="B7" s="99">
        <v>4448.26</v>
      </c>
      <c r="C7" s="88"/>
      <c r="D7" s="88"/>
    </row>
    <row r="8" spans="1:9" x14ac:dyDescent="0.35">
      <c r="A8" s="108" t="s">
        <v>378</v>
      </c>
      <c r="B8" s="98">
        <f>I42</f>
        <v>978.97</v>
      </c>
      <c r="C8" s="88"/>
      <c r="D8" s="88"/>
    </row>
    <row r="9" spans="1:9" x14ac:dyDescent="0.35">
      <c r="A9" s="108" t="s">
        <v>379</v>
      </c>
      <c r="B9" s="98">
        <f>I43</f>
        <v>325.35199999999998</v>
      </c>
      <c r="C9" s="88"/>
      <c r="D9" s="88"/>
    </row>
    <row r="10" spans="1:9" x14ac:dyDescent="0.35">
      <c r="A10" s="108" t="s">
        <v>380</v>
      </c>
      <c r="B10" s="98">
        <f>I44</f>
        <v>3258.6529999999998</v>
      </c>
      <c r="C10" s="88"/>
      <c r="D10" s="88"/>
    </row>
    <row r="11" spans="1:9" x14ac:dyDescent="0.35">
      <c r="A11" s="108" t="s">
        <v>401</v>
      </c>
      <c r="B11" s="98">
        <v>172.7</v>
      </c>
      <c r="C11" s="88"/>
      <c r="D11" s="88"/>
    </row>
    <row r="12" spans="1:9" x14ac:dyDescent="0.35">
      <c r="A12" s="108" t="s">
        <v>381</v>
      </c>
      <c r="B12" s="99">
        <v>1590</v>
      </c>
      <c r="C12" s="88"/>
      <c r="D12" s="88"/>
    </row>
    <row r="13" spans="1:9" ht="15" thickBot="1" x14ac:dyDescent="0.4">
      <c r="A13" s="109" t="s">
        <v>382</v>
      </c>
      <c r="B13" s="101">
        <v>11500</v>
      </c>
      <c r="C13" s="88"/>
      <c r="D13" s="88"/>
    </row>
    <row r="14" spans="1:9" ht="15" thickBot="1" x14ac:dyDescent="0.4">
      <c r="A14" s="102" t="s">
        <v>383</v>
      </c>
      <c r="B14" s="103">
        <f>SUM(B3:B13)</f>
        <v>68107.169999999984</v>
      </c>
    </row>
    <row r="15" spans="1:9" ht="15" thickBot="1" x14ac:dyDescent="0.4">
      <c r="A15" s="104" t="s">
        <v>403</v>
      </c>
      <c r="B15" s="105">
        <v>26778</v>
      </c>
    </row>
    <row r="16" spans="1:9" ht="15" thickBot="1" x14ac:dyDescent="0.4">
      <c r="A16" s="102" t="s">
        <v>384</v>
      </c>
      <c r="B16" s="103">
        <f>B14-B15</f>
        <v>41329.169999999984</v>
      </c>
    </row>
    <row r="17" spans="1:2" x14ac:dyDescent="0.35">
      <c r="B17" s="89"/>
    </row>
    <row r="18" spans="1:2" x14ac:dyDescent="0.35">
      <c r="A18" s="94" t="s">
        <v>385</v>
      </c>
      <c r="B18" s="95"/>
    </row>
    <row r="19" spans="1:2" x14ac:dyDescent="0.35">
      <c r="A19" s="108" t="s">
        <v>396</v>
      </c>
      <c r="B19" s="96">
        <v>275</v>
      </c>
    </row>
    <row r="20" spans="1:2" x14ac:dyDescent="0.35">
      <c r="A20" s="108" t="s">
        <v>362</v>
      </c>
      <c r="B20" s="96">
        <v>54.5</v>
      </c>
    </row>
    <row r="21" spans="1:2" x14ac:dyDescent="0.35">
      <c r="A21" s="108" t="s">
        <v>398</v>
      </c>
      <c r="B21" s="106">
        <v>1576.28</v>
      </c>
    </row>
    <row r="22" spans="1:2" x14ac:dyDescent="0.35">
      <c r="A22" s="108" t="s">
        <v>315</v>
      </c>
      <c r="B22" s="96">
        <v>1320</v>
      </c>
    </row>
    <row r="23" spans="1:2" x14ac:dyDescent="0.35">
      <c r="A23" s="108" t="s">
        <v>346</v>
      </c>
      <c r="B23" s="146">
        <v>119</v>
      </c>
    </row>
    <row r="24" spans="1:2" x14ac:dyDescent="0.35">
      <c r="A24" s="108" t="s">
        <v>368</v>
      </c>
      <c r="B24" s="106">
        <v>681</v>
      </c>
    </row>
    <row r="25" spans="1:2" x14ac:dyDescent="0.35">
      <c r="A25" s="108" t="s">
        <v>395</v>
      </c>
      <c r="B25" s="96">
        <v>59</v>
      </c>
    </row>
    <row r="26" spans="1:2" x14ac:dyDescent="0.35">
      <c r="A26" s="108" t="s">
        <v>394</v>
      </c>
      <c r="B26" s="106">
        <v>233.34</v>
      </c>
    </row>
    <row r="27" spans="1:2" x14ac:dyDescent="0.35">
      <c r="A27" s="108" t="s">
        <v>319</v>
      </c>
      <c r="B27" s="106">
        <v>524.5</v>
      </c>
    </row>
    <row r="28" spans="1:2" x14ac:dyDescent="0.35">
      <c r="A28" s="108" t="s">
        <v>402</v>
      </c>
      <c r="B28" s="106">
        <v>69.67</v>
      </c>
    </row>
    <row r="29" spans="1:2" x14ac:dyDescent="0.35">
      <c r="A29" s="108" t="s">
        <v>443</v>
      </c>
      <c r="B29" s="106">
        <v>10</v>
      </c>
    </row>
    <row r="30" spans="1:2" x14ac:dyDescent="0.35">
      <c r="A30" s="108" t="s">
        <v>313</v>
      </c>
      <c r="B30" s="106">
        <v>792</v>
      </c>
    </row>
    <row r="31" spans="1:2" ht="15" thickBot="1" x14ac:dyDescent="0.4">
      <c r="A31" s="100" t="s">
        <v>397</v>
      </c>
      <c r="B31" s="100">
        <f>SUM(B19:B30)</f>
        <v>5714.29</v>
      </c>
    </row>
    <row r="32" spans="1:2" ht="15" thickBot="1" x14ac:dyDescent="0.4">
      <c r="A32" s="102" t="s">
        <v>399</v>
      </c>
      <c r="B32" s="107">
        <f>B16-B31</f>
        <v>35614.879999999983</v>
      </c>
    </row>
    <row r="33" spans="1:10" ht="15.5" thickTop="1" thickBot="1" x14ac:dyDescent="0.4">
      <c r="A33" s="126" t="s">
        <v>444</v>
      </c>
      <c r="B33" s="148">
        <v>39180.019999999997</v>
      </c>
    </row>
    <row r="34" spans="1:10" ht="15" thickBot="1" x14ac:dyDescent="0.4">
      <c r="A34" s="147" t="s">
        <v>430</v>
      </c>
      <c r="B34" s="148">
        <v>17500</v>
      </c>
    </row>
    <row r="35" spans="1:10" ht="15" thickBot="1" x14ac:dyDescent="0.4">
      <c r="A35" s="147" t="s">
        <v>431</v>
      </c>
      <c r="B35" s="148">
        <v>17500</v>
      </c>
    </row>
    <row r="36" spans="1:10" ht="15" thickBot="1" x14ac:dyDescent="0.4">
      <c r="A36" s="131" t="s">
        <v>445</v>
      </c>
      <c r="B36" s="148">
        <v>40775.019999999997</v>
      </c>
    </row>
    <row r="37" spans="1:10" x14ac:dyDescent="0.35">
      <c r="A37" s="131" t="s">
        <v>446</v>
      </c>
      <c r="B37" s="148">
        <f>B36-B34-B35</f>
        <v>5775.0199999999968</v>
      </c>
    </row>
    <row r="38" spans="1:10" ht="11" customHeight="1" thickBot="1" x14ac:dyDescent="0.4">
      <c r="A38" s="1"/>
    </row>
    <row r="39" spans="1:10" ht="34" customHeight="1" x14ac:dyDescent="0.35">
      <c r="A39" s="110" t="s">
        <v>388</v>
      </c>
      <c r="B39" s="111" t="s">
        <v>395</v>
      </c>
      <c r="C39" s="111" t="s">
        <v>400</v>
      </c>
      <c r="D39" s="111" t="s">
        <v>405</v>
      </c>
      <c r="E39" s="111" t="s">
        <v>404</v>
      </c>
      <c r="F39" s="111" t="s">
        <v>406</v>
      </c>
      <c r="G39" s="111" t="s">
        <v>390</v>
      </c>
      <c r="H39" s="112" t="s">
        <v>447</v>
      </c>
      <c r="I39" s="113" t="s">
        <v>389</v>
      </c>
    </row>
    <row r="40" spans="1:10" x14ac:dyDescent="0.35">
      <c r="A40" s="150" t="s">
        <v>386</v>
      </c>
      <c r="B40" s="151">
        <v>40170</v>
      </c>
      <c r="C40" s="152"/>
      <c r="D40" s="152">
        <f>B40*0.019</f>
        <v>763.23</v>
      </c>
      <c r="E40" s="151">
        <v>250</v>
      </c>
      <c r="F40" s="152">
        <v>525</v>
      </c>
      <c r="G40" s="152">
        <f>F40-E40</f>
        <v>275</v>
      </c>
      <c r="H40" s="151">
        <v>4420</v>
      </c>
      <c r="I40" s="152">
        <f>B40+G40+H40-D40</f>
        <v>44101.77</v>
      </c>
      <c r="J40" s="89"/>
    </row>
    <row r="41" spans="1:10" x14ac:dyDescent="0.35">
      <c r="A41" s="150" t="s">
        <v>387</v>
      </c>
      <c r="B41" s="151">
        <v>1765</v>
      </c>
      <c r="C41" s="153">
        <v>4448.26</v>
      </c>
      <c r="D41" s="152">
        <f t="shared" ref="D41:D44" si="0">B41*0.019</f>
        <v>33.534999999999997</v>
      </c>
      <c r="E41" s="151">
        <v>0</v>
      </c>
      <c r="F41" s="152">
        <v>0</v>
      </c>
      <c r="G41" s="152">
        <f t="shared" ref="G41:G44" si="1">F41-E41</f>
        <v>0</v>
      </c>
      <c r="H41" s="152"/>
      <c r="I41" s="152">
        <f>B41+C41-D41</f>
        <v>6179.7250000000004</v>
      </c>
    </row>
    <row r="42" spans="1:10" x14ac:dyDescent="0.35">
      <c r="A42" s="150" t="s">
        <v>378</v>
      </c>
      <c r="B42" s="151">
        <v>370</v>
      </c>
      <c r="C42" s="152"/>
      <c r="D42" s="152">
        <f t="shared" si="0"/>
        <v>7.03</v>
      </c>
      <c r="E42" s="151">
        <v>300</v>
      </c>
      <c r="F42" s="152">
        <v>916</v>
      </c>
      <c r="G42" s="152">
        <f t="shared" si="1"/>
        <v>616</v>
      </c>
      <c r="H42" s="152"/>
      <c r="I42" s="152">
        <f>B42+G42-D42</f>
        <v>978.97</v>
      </c>
    </row>
    <row r="43" spans="1:10" x14ac:dyDescent="0.35">
      <c r="A43" s="150" t="s">
        <v>379</v>
      </c>
      <c r="B43" s="151">
        <v>192</v>
      </c>
      <c r="C43" s="152"/>
      <c r="D43" s="152">
        <f t="shared" si="0"/>
        <v>3.6479999999999997</v>
      </c>
      <c r="E43" s="151">
        <v>200</v>
      </c>
      <c r="F43" s="152">
        <v>337</v>
      </c>
      <c r="G43" s="152">
        <f t="shared" si="1"/>
        <v>137</v>
      </c>
      <c r="H43" s="152"/>
      <c r="I43" s="152">
        <f t="shared" ref="I43" si="2">B43+G43-D43</f>
        <v>325.35199999999998</v>
      </c>
    </row>
    <row r="44" spans="1:10" x14ac:dyDescent="0.35">
      <c r="A44" s="150" t="s">
        <v>380</v>
      </c>
      <c r="B44" s="151">
        <v>2713</v>
      </c>
      <c r="C44" s="152"/>
      <c r="D44" s="152">
        <f t="shared" si="0"/>
        <v>51.546999999999997</v>
      </c>
      <c r="E44" s="151">
        <v>300</v>
      </c>
      <c r="F44" s="152">
        <v>897.2</v>
      </c>
      <c r="G44" s="152">
        <f t="shared" si="1"/>
        <v>597.20000000000005</v>
      </c>
      <c r="H44" s="152"/>
      <c r="I44" s="152">
        <f>B44+G44-D44</f>
        <v>3258.6529999999998</v>
      </c>
    </row>
    <row r="45" spans="1:10" x14ac:dyDescent="0.35">
      <c r="A45" s="150" t="s">
        <v>401</v>
      </c>
      <c r="B45" s="152"/>
      <c r="C45" s="152"/>
      <c r="D45" s="152"/>
      <c r="E45" s="151">
        <v>0</v>
      </c>
      <c r="F45" s="152">
        <v>172.7</v>
      </c>
      <c r="G45" s="152">
        <v>172.7</v>
      </c>
      <c r="H45" s="152"/>
      <c r="I45" s="152">
        <f t="shared" ref="I45" si="3">B45+G45</f>
        <v>172.7</v>
      </c>
    </row>
    <row r="46" spans="1:10" ht="15" thickBot="1" x14ac:dyDescent="0.4">
      <c r="A46" s="90" t="s">
        <v>389</v>
      </c>
      <c r="B46" s="91">
        <f>SUM(B40:B45)</f>
        <v>45210</v>
      </c>
      <c r="C46" s="91">
        <f>SUM(C41:C45)</f>
        <v>4448.26</v>
      </c>
      <c r="D46" s="91">
        <f t="shared" ref="D46:I46" si="4">SUM(D40:D45)</f>
        <v>858.99</v>
      </c>
      <c r="E46" s="91">
        <f t="shared" si="4"/>
        <v>1050</v>
      </c>
      <c r="F46" s="91">
        <f t="shared" si="4"/>
        <v>2847.8999999999996</v>
      </c>
      <c r="G46" s="91">
        <f t="shared" si="4"/>
        <v>1797.9</v>
      </c>
      <c r="H46" s="92">
        <f t="shared" si="4"/>
        <v>4420</v>
      </c>
      <c r="I46" s="93">
        <f t="shared" si="4"/>
        <v>55017.169999999991</v>
      </c>
    </row>
  </sheetData>
  <mergeCells count="1">
    <mergeCell ref="A1:I1"/>
  </mergeCells>
  <pageMargins left="0.51181102362204722" right="0.51181102362204722" top="0.74803149606299213" bottom="0.35433070866141736" header="0.31496062992125984" footer="0.31496062992125984"/>
  <pageSetup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CF61-6203-4570-B894-1B834FF00BD9}">
  <dimension ref="A1:F41"/>
  <sheetViews>
    <sheetView topLeftCell="A25" workbookViewId="0">
      <selection activeCell="A29" sqref="A29:B33"/>
    </sheetView>
  </sheetViews>
  <sheetFormatPr defaultRowHeight="14.5" x14ac:dyDescent="0.35"/>
  <cols>
    <col min="1" max="1" width="41.54296875" bestFit="1" customWidth="1"/>
    <col min="2" max="2" width="10.6328125" bestFit="1" customWidth="1"/>
    <col min="6" max="6" width="10.90625" customWidth="1"/>
  </cols>
  <sheetData>
    <row r="1" spans="1:5" ht="21" x14ac:dyDescent="0.35">
      <c r="A1" s="155" t="s">
        <v>409</v>
      </c>
      <c r="B1" s="156"/>
      <c r="C1" s="156"/>
      <c r="D1" s="156"/>
      <c r="E1" s="156"/>
    </row>
    <row r="3" spans="1:5" ht="15.5" x14ac:dyDescent="0.35">
      <c r="A3" s="157" t="s">
        <v>373</v>
      </c>
      <c r="B3" s="158"/>
    </row>
    <row r="4" spans="1:5" x14ac:dyDescent="0.35">
      <c r="A4" s="114" t="s">
        <v>410</v>
      </c>
      <c r="B4" s="115">
        <v>41627.72</v>
      </c>
    </row>
    <row r="5" spans="1:5" x14ac:dyDescent="0.35">
      <c r="A5" s="114" t="s">
        <v>411</v>
      </c>
      <c r="B5" s="115">
        <v>15975</v>
      </c>
    </row>
    <row r="6" spans="1:5" x14ac:dyDescent="0.35">
      <c r="A6" s="116" t="s">
        <v>412</v>
      </c>
      <c r="B6" s="115">
        <v>150</v>
      </c>
    </row>
    <row r="7" spans="1:5" x14ac:dyDescent="0.35">
      <c r="A7" s="114" t="s">
        <v>413</v>
      </c>
      <c r="B7" s="115">
        <v>1489.92</v>
      </c>
    </row>
    <row r="8" spans="1:5" x14ac:dyDescent="0.35">
      <c r="A8" s="116" t="s">
        <v>414</v>
      </c>
      <c r="B8" s="115">
        <v>2684.07</v>
      </c>
    </row>
    <row r="9" spans="1:5" x14ac:dyDescent="0.35">
      <c r="A9" s="114" t="s">
        <v>415</v>
      </c>
      <c r="B9" s="115">
        <v>85.26</v>
      </c>
    </row>
    <row r="10" spans="1:5" x14ac:dyDescent="0.35">
      <c r="A10" s="114" t="s">
        <v>416</v>
      </c>
      <c r="B10" s="117">
        <v>1485</v>
      </c>
    </row>
    <row r="11" spans="1:5" x14ac:dyDescent="0.35">
      <c r="A11" s="114" t="s">
        <v>316</v>
      </c>
      <c r="B11" s="117">
        <v>2750</v>
      </c>
    </row>
    <row r="12" spans="1:5" x14ac:dyDescent="0.35">
      <c r="A12" s="118" t="s">
        <v>383</v>
      </c>
      <c r="B12" s="119">
        <f>SUM(B4:B11)</f>
        <v>66246.97</v>
      </c>
    </row>
    <row r="13" spans="1:5" x14ac:dyDescent="0.35">
      <c r="A13" s="120" t="s">
        <v>417</v>
      </c>
      <c r="B13" s="117">
        <v>31178</v>
      </c>
    </row>
    <row r="14" spans="1:5" x14ac:dyDescent="0.35">
      <c r="A14" s="118" t="s">
        <v>418</v>
      </c>
      <c r="B14" s="119">
        <f>B12-B13</f>
        <v>35068.97</v>
      </c>
    </row>
    <row r="15" spans="1:5" ht="15.5" x14ac:dyDescent="0.35">
      <c r="A15" s="157" t="s">
        <v>385</v>
      </c>
      <c r="B15" s="159"/>
    </row>
    <row r="16" spans="1:5" x14ac:dyDescent="0.35">
      <c r="A16" s="114" t="s">
        <v>419</v>
      </c>
      <c r="B16" s="115">
        <v>1682.5</v>
      </c>
    </row>
    <row r="17" spans="1:2" x14ac:dyDescent="0.35">
      <c r="A17" s="114" t="s">
        <v>420</v>
      </c>
      <c r="B17" s="115">
        <v>596.20000000000005</v>
      </c>
    </row>
    <row r="18" spans="1:2" x14ac:dyDescent="0.35">
      <c r="A18" s="114" t="s">
        <v>421</v>
      </c>
      <c r="B18" s="115">
        <v>47.83</v>
      </c>
    </row>
    <row r="19" spans="1:2" x14ac:dyDescent="0.35">
      <c r="A19" s="114" t="s">
        <v>422</v>
      </c>
      <c r="B19" s="115">
        <v>54.5</v>
      </c>
    </row>
    <row r="20" spans="1:2" x14ac:dyDescent="0.35">
      <c r="A20" s="114" t="s">
        <v>346</v>
      </c>
      <c r="B20" s="115">
        <v>119</v>
      </c>
    </row>
    <row r="21" spans="1:2" x14ac:dyDescent="0.35">
      <c r="A21" s="114" t="s">
        <v>423</v>
      </c>
      <c r="B21" s="121">
        <v>104.12</v>
      </c>
    </row>
    <row r="22" spans="1:2" x14ac:dyDescent="0.35">
      <c r="A22" s="114" t="s">
        <v>424</v>
      </c>
      <c r="B22" s="121">
        <v>554.20000000000005</v>
      </c>
    </row>
    <row r="23" spans="1:2" x14ac:dyDescent="0.35">
      <c r="A23" s="114" t="s">
        <v>425</v>
      </c>
      <c r="B23" s="115">
        <v>1043</v>
      </c>
    </row>
    <row r="24" spans="1:2" x14ac:dyDescent="0.35">
      <c r="A24" s="114" t="s">
        <v>426</v>
      </c>
      <c r="B24" s="115">
        <v>118</v>
      </c>
    </row>
    <row r="25" spans="1:2" x14ac:dyDescent="0.35">
      <c r="A25" s="114" t="s">
        <v>427</v>
      </c>
      <c r="B25" s="115">
        <v>275</v>
      </c>
    </row>
    <row r="26" spans="1:2" x14ac:dyDescent="0.35">
      <c r="A26" s="114" t="s">
        <v>405</v>
      </c>
      <c r="B26" s="115">
        <v>2.5</v>
      </c>
    </row>
    <row r="27" spans="1:2" ht="15" thickBot="1" x14ac:dyDescent="0.4">
      <c r="A27" s="122" t="s">
        <v>428</v>
      </c>
      <c r="B27" s="123">
        <f>SUM(B16:B26)</f>
        <v>4596.8499999999995</v>
      </c>
    </row>
    <row r="28" spans="1:2" ht="15.5" thickTop="1" thickBot="1" x14ac:dyDescent="0.4">
      <c r="A28" s="124" t="s">
        <v>399</v>
      </c>
      <c r="B28" s="125">
        <f>B14-B27</f>
        <v>30472.120000000003</v>
      </c>
    </row>
    <row r="29" spans="1:2" ht="15" thickTop="1" x14ac:dyDescent="0.35">
      <c r="A29" s="126" t="s">
        <v>429</v>
      </c>
      <c r="B29" s="127">
        <v>36446.35</v>
      </c>
    </row>
    <row r="30" spans="1:2" x14ac:dyDescent="0.35">
      <c r="A30" s="114" t="s">
        <v>430</v>
      </c>
      <c r="B30" s="128">
        <v>15500</v>
      </c>
    </row>
    <row r="31" spans="1:2" x14ac:dyDescent="0.35">
      <c r="A31" s="114" t="s">
        <v>431</v>
      </c>
      <c r="B31" s="128">
        <v>15500</v>
      </c>
    </row>
    <row r="32" spans="1:2" x14ac:dyDescent="0.35">
      <c r="A32" s="129" t="s">
        <v>432</v>
      </c>
      <c r="B32" s="130">
        <f>B29-B30-B31</f>
        <v>5446.3499999999985</v>
      </c>
    </row>
    <row r="33" spans="1:6" x14ac:dyDescent="0.35">
      <c r="A33" s="131" t="s">
        <v>433</v>
      </c>
      <c r="B33" s="130">
        <v>5446.35</v>
      </c>
    </row>
    <row r="35" spans="1:6" ht="29" x14ac:dyDescent="0.35">
      <c r="A35" s="132" t="s">
        <v>388</v>
      </c>
      <c r="B35" s="133" t="s">
        <v>434</v>
      </c>
      <c r="C35" s="133" t="s">
        <v>435</v>
      </c>
      <c r="D35" s="133" t="s">
        <v>436</v>
      </c>
      <c r="E35" s="134" t="s">
        <v>437</v>
      </c>
      <c r="F35" s="134" t="s">
        <v>438</v>
      </c>
    </row>
    <row r="36" spans="1:6" x14ac:dyDescent="0.35">
      <c r="A36" s="135" t="s">
        <v>439</v>
      </c>
      <c r="B36" s="136">
        <v>41627.72</v>
      </c>
      <c r="C36" s="137">
        <v>300</v>
      </c>
      <c r="D36" s="138">
        <v>360</v>
      </c>
      <c r="E36" s="139">
        <v>15975</v>
      </c>
      <c r="F36" s="140">
        <f>B36+D36+E36-C36</f>
        <v>57662.720000000001</v>
      </c>
    </row>
    <row r="37" spans="1:6" x14ac:dyDescent="0.35">
      <c r="A37" s="135" t="s">
        <v>440</v>
      </c>
      <c r="B37" s="136">
        <v>417.92</v>
      </c>
      <c r="C37" s="137">
        <v>650</v>
      </c>
      <c r="D37" s="138">
        <v>1722</v>
      </c>
      <c r="E37" s="141"/>
      <c r="F37" s="140">
        <f>D37+B37-C37</f>
        <v>1489.92</v>
      </c>
    </row>
    <row r="38" spans="1:6" x14ac:dyDescent="0.35">
      <c r="A38" s="135" t="s">
        <v>441</v>
      </c>
      <c r="B38" s="136">
        <v>1640.07</v>
      </c>
      <c r="C38" s="137">
        <v>350</v>
      </c>
      <c r="D38" s="138">
        <v>1394</v>
      </c>
      <c r="E38" s="141"/>
      <c r="F38" s="140">
        <f>D38+B38-C38</f>
        <v>2684.0699999999997</v>
      </c>
    </row>
    <row r="39" spans="1:6" x14ac:dyDescent="0.35">
      <c r="A39" s="135" t="s">
        <v>442</v>
      </c>
      <c r="B39" s="136">
        <v>36.26</v>
      </c>
      <c r="C39" s="137">
        <v>200</v>
      </c>
      <c r="D39" s="138">
        <v>249</v>
      </c>
      <c r="E39" s="141"/>
      <c r="F39" s="140">
        <f>D39+B39-C39</f>
        <v>85.259999999999991</v>
      </c>
    </row>
    <row r="40" spans="1:6" x14ac:dyDescent="0.35">
      <c r="A40" s="142" t="s">
        <v>389</v>
      </c>
      <c r="B40" s="143">
        <f>SUM(B36:B39)</f>
        <v>43721.97</v>
      </c>
      <c r="C40" s="144">
        <f>SUM(C36:C39)</f>
        <v>1500</v>
      </c>
      <c r="D40" s="144">
        <f>SUM(D36:D39)</f>
        <v>3725</v>
      </c>
      <c r="E40" s="145"/>
      <c r="F40" s="145">
        <f>SUM(F36:F39)</f>
        <v>61921.97</v>
      </c>
    </row>
    <row r="41" spans="1:6" x14ac:dyDescent="0.35">
      <c r="D41" s="60"/>
      <c r="E41" s="60"/>
      <c r="F41" s="60"/>
    </row>
  </sheetData>
  <mergeCells count="3">
    <mergeCell ref="A1:E1"/>
    <mergeCell ref="A3:B3"/>
    <mergeCell ref="A15:B15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C40B-F0F9-4191-A4A8-04B6C3E332AC}">
  <dimension ref="A1:D17"/>
  <sheetViews>
    <sheetView topLeftCell="A7" workbookViewId="0">
      <selection activeCell="A21" sqref="A21"/>
    </sheetView>
  </sheetViews>
  <sheetFormatPr defaultRowHeight="14.5" x14ac:dyDescent="0.35"/>
  <cols>
    <col min="1" max="1" width="68.7265625" bestFit="1" customWidth="1"/>
    <col min="2" max="2" width="11.26953125" customWidth="1"/>
    <col min="3" max="4" width="11.1796875" customWidth="1"/>
  </cols>
  <sheetData>
    <row r="1" spans="1:4" x14ac:dyDescent="0.35">
      <c r="B1">
        <v>2022</v>
      </c>
      <c r="C1">
        <v>2021</v>
      </c>
      <c r="D1">
        <v>2019</v>
      </c>
    </row>
    <row r="2" spans="1:4" x14ac:dyDescent="0.35">
      <c r="A2" t="s">
        <v>317</v>
      </c>
      <c r="C2" t="s">
        <v>318</v>
      </c>
      <c r="D2" t="s">
        <v>318</v>
      </c>
    </row>
    <row r="3" spans="1:4" x14ac:dyDescent="0.35">
      <c r="A3" s="56" t="s">
        <v>321</v>
      </c>
      <c r="B3" s="56">
        <v>275</v>
      </c>
      <c r="C3" s="65">
        <v>275</v>
      </c>
      <c r="D3" s="65">
        <v>335.75</v>
      </c>
    </row>
    <row r="4" spans="1:4" x14ac:dyDescent="0.35">
      <c r="A4" s="56" t="s">
        <v>308</v>
      </c>
      <c r="B4" s="56"/>
      <c r="C4" s="67">
        <v>200</v>
      </c>
      <c r="D4" s="65">
        <v>200</v>
      </c>
    </row>
    <row r="5" spans="1:4" x14ac:dyDescent="0.35">
      <c r="A5" s="56" t="s">
        <v>309</v>
      </c>
      <c r="B5" s="56">
        <v>792</v>
      </c>
      <c r="C5" s="67">
        <v>600</v>
      </c>
      <c r="D5" s="65">
        <v>1365</v>
      </c>
    </row>
    <row r="6" spans="1:4" x14ac:dyDescent="0.35">
      <c r="A6" s="39" t="s">
        <v>322</v>
      </c>
      <c r="B6" s="39">
        <v>54.5</v>
      </c>
      <c r="C6" s="67">
        <v>56.5</v>
      </c>
      <c r="D6" s="65">
        <v>54</v>
      </c>
    </row>
    <row r="7" spans="1:4" x14ac:dyDescent="0.35">
      <c r="A7" s="39" t="s">
        <v>315</v>
      </c>
      <c r="B7" s="39">
        <v>1320</v>
      </c>
      <c r="C7" s="67">
        <v>1034</v>
      </c>
      <c r="D7" s="65">
        <v>1023</v>
      </c>
    </row>
    <row r="8" spans="1:4" x14ac:dyDescent="0.35">
      <c r="A8" s="39" t="s">
        <v>314</v>
      </c>
      <c r="B8" s="39">
        <v>680</v>
      </c>
      <c r="C8" s="67">
        <v>960</v>
      </c>
      <c r="D8" s="65"/>
    </row>
    <row r="9" spans="1:4" x14ac:dyDescent="0.35">
      <c r="A9" s="39" t="s">
        <v>407</v>
      </c>
      <c r="B9" s="39"/>
      <c r="C9" s="67">
        <v>50</v>
      </c>
      <c r="D9" s="65"/>
    </row>
    <row r="10" spans="1:4" x14ac:dyDescent="0.35">
      <c r="A10" s="39" t="s">
        <v>408</v>
      </c>
      <c r="B10" s="39"/>
      <c r="C10" s="67">
        <v>70</v>
      </c>
      <c r="D10" s="65"/>
    </row>
    <row r="11" spans="1:4" x14ac:dyDescent="0.35">
      <c r="A11" s="39" t="s">
        <v>323</v>
      </c>
      <c r="B11" s="39">
        <v>120</v>
      </c>
      <c r="C11" s="67">
        <v>200</v>
      </c>
      <c r="D11" s="65">
        <v>178.5</v>
      </c>
    </row>
    <row r="12" spans="1:4" x14ac:dyDescent="0.35">
      <c r="A12" s="39" t="s">
        <v>319</v>
      </c>
      <c r="B12" s="39">
        <v>524.5</v>
      </c>
      <c r="C12" s="65">
        <v>0</v>
      </c>
      <c r="D12" s="65">
        <v>2000</v>
      </c>
    </row>
    <row r="13" spans="1:4" x14ac:dyDescent="0.35">
      <c r="A13" s="39" t="s">
        <v>325</v>
      </c>
      <c r="B13" s="39">
        <v>1576.28</v>
      </c>
      <c r="C13" s="65">
        <v>1500</v>
      </c>
      <c r="D13" s="65"/>
    </row>
    <row r="14" spans="1:4" x14ac:dyDescent="0.35">
      <c r="A14" s="39" t="s">
        <v>402</v>
      </c>
      <c r="B14" s="39">
        <v>69.67</v>
      </c>
      <c r="C14" s="65"/>
      <c r="D14" s="65"/>
    </row>
    <row r="15" spans="1:4" x14ac:dyDescent="0.35">
      <c r="A15" s="39" t="s">
        <v>394</v>
      </c>
      <c r="B15" s="106">
        <v>233.34</v>
      </c>
      <c r="C15" s="65"/>
      <c r="D15" s="65"/>
    </row>
    <row r="16" spans="1:4" x14ac:dyDescent="0.35">
      <c r="A16" s="39" t="s">
        <v>324</v>
      </c>
      <c r="B16" s="39">
        <v>59</v>
      </c>
      <c r="C16" s="65">
        <v>130</v>
      </c>
      <c r="D16" s="65"/>
    </row>
    <row r="17" spans="1:4" x14ac:dyDescent="0.35">
      <c r="A17" s="39" t="s">
        <v>320</v>
      </c>
      <c r="B17" s="39">
        <f>SUM(B3:B16)</f>
        <v>5704.29</v>
      </c>
      <c r="C17" s="74">
        <f>SUM(C3:C16)</f>
        <v>5075.5</v>
      </c>
      <c r="D17" s="65">
        <f>SUM(D3:D12)</f>
        <v>5156.25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100522</vt:lpstr>
      <vt:lpstr>070622</vt:lpstr>
      <vt:lpstr>Register of Motions</vt:lpstr>
      <vt:lpstr>Final report 2022</vt:lpstr>
      <vt:lpstr>Final report 2021</vt:lpstr>
      <vt:lpstr>Expense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flicm</cp:lastModifiedBy>
  <cp:lastPrinted>2022-07-21T05:11:12Z</cp:lastPrinted>
  <dcterms:created xsi:type="dcterms:W3CDTF">2016-01-07T02:09:48Z</dcterms:created>
  <dcterms:modified xsi:type="dcterms:W3CDTF">2022-08-15T09:54:39Z</dcterms:modified>
</cp:coreProperties>
</file>